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enny\OneDrive\Desktop\"/>
    </mc:Choice>
  </mc:AlternateContent>
  <bookViews>
    <workbookView xWindow="0" yWindow="0" windowWidth="28800" windowHeight="12330"/>
  </bookViews>
  <sheets>
    <sheet name="Budget" sheetId="1" r:id="rId1"/>
    <sheet name="Budget by Dept" sheetId="2" state="hidden" r:id="rId2"/>
    <sheet name="Budget by Prog" sheetId="3" state="hidden" r:id="rId3"/>
    <sheet name="Current Funders" sheetId="4" state="hidden" r:id="rId4"/>
  </sheets>
  <calcPr calcId="162913"/>
  <extLst>
    <ext uri="GoogleSheetsCustomDataVersion1">
      <go:sheetsCustomData xmlns:go="http://customooxmlschemas.google.com/" r:id="rId9" roundtripDataSignature="AMtx7mitidA45IF39Z0gqEhmlWL4evunAw=="/>
    </ext>
  </extLst>
</workbook>
</file>

<file path=xl/calcChain.xml><?xml version="1.0" encoding="utf-8"?>
<calcChain xmlns="http://schemas.openxmlformats.org/spreadsheetml/2006/main">
  <c r="B38" i="4" l="1"/>
  <c r="B36" i="4"/>
  <c r="B23" i="4"/>
  <c r="B21" i="4"/>
  <c r="K38" i="3"/>
  <c r="J38" i="3"/>
  <c r="J33" i="3" s="1"/>
  <c r="J34" i="3" s="1"/>
  <c r="J36" i="3" s="1"/>
  <c r="I38" i="3"/>
  <c r="I33" i="3" s="1"/>
  <c r="I34" i="3" s="1"/>
  <c r="H38" i="3"/>
  <c r="H33" i="3" s="1"/>
  <c r="H34" i="3" s="1"/>
  <c r="G38" i="3"/>
  <c r="F38" i="3"/>
  <c r="E38" i="3"/>
  <c r="D38" i="3"/>
  <c r="M34" i="3"/>
  <c r="L34" i="3"/>
  <c r="E34" i="3"/>
  <c r="K33" i="3"/>
  <c r="K34" i="3" s="1"/>
  <c r="G33" i="3"/>
  <c r="G34" i="3" s="1"/>
  <c r="F33" i="3"/>
  <c r="E33" i="3"/>
  <c r="D33" i="3"/>
  <c r="D34" i="3" s="1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M12" i="3"/>
  <c r="M36" i="3" s="1"/>
  <c r="L12" i="3"/>
  <c r="L36" i="3" s="1"/>
  <c r="K12" i="3"/>
  <c r="J12" i="3"/>
  <c r="I12" i="3"/>
  <c r="H12" i="3"/>
  <c r="G12" i="3"/>
  <c r="G36" i="3" s="1"/>
  <c r="F12" i="3"/>
  <c r="E12" i="3"/>
  <c r="E36" i="3" s="1"/>
  <c r="D12" i="3"/>
  <c r="D36" i="3" s="1"/>
  <c r="C12" i="3"/>
  <c r="C10" i="3"/>
  <c r="C9" i="3"/>
  <c r="C8" i="3"/>
  <c r="H7" i="3"/>
  <c r="C7" i="3"/>
  <c r="C6" i="3"/>
  <c r="C5" i="3"/>
  <c r="F39" i="2"/>
  <c r="F34" i="2" s="1"/>
  <c r="F35" i="2" s="1"/>
  <c r="F37" i="2" s="1"/>
  <c r="E39" i="2"/>
  <c r="D39" i="2"/>
  <c r="H35" i="2"/>
  <c r="G35" i="2"/>
  <c r="D35" i="2"/>
  <c r="E34" i="2"/>
  <c r="E35" i="2" s="1"/>
  <c r="E37" i="2" s="1"/>
  <c r="D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H13" i="2"/>
  <c r="H37" i="2" s="1"/>
  <c r="G13" i="2"/>
  <c r="G37" i="2" s="1"/>
  <c r="F13" i="2"/>
  <c r="E13" i="2"/>
  <c r="D13" i="2"/>
  <c r="D37" i="2" s="1"/>
  <c r="C11" i="2"/>
  <c r="C10" i="2"/>
  <c r="C9" i="2"/>
  <c r="C8" i="2"/>
  <c r="C7" i="2"/>
  <c r="C6" i="2"/>
  <c r="C13" i="2" s="1"/>
  <c r="D24" i="1"/>
  <c r="C24" i="1"/>
  <c r="D26" i="1" s="1"/>
  <c r="C14" i="1"/>
  <c r="H36" i="3" l="1"/>
  <c r="I36" i="3"/>
  <c r="C34" i="2"/>
  <c r="C35" i="2" s="1"/>
  <c r="C37" i="2" s="1"/>
  <c r="C33" i="3"/>
  <c r="C34" i="3" s="1"/>
  <c r="C36" i="3" s="1"/>
  <c r="F36" i="3"/>
  <c r="K36" i="3"/>
  <c r="F34" i="3"/>
</calcChain>
</file>

<file path=xl/sharedStrings.xml><?xml version="1.0" encoding="utf-8"?>
<sst xmlns="http://schemas.openxmlformats.org/spreadsheetml/2006/main" count="144" uniqueCount="111">
  <si>
    <t>Richard S. Shineman Foundation Project Budget Form</t>
  </si>
  <si>
    <t xml:space="preserve"> </t>
  </si>
  <si>
    <t>List each actual and/or anticipated source of funding for this project ONLY.</t>
  </si>
  <si>
    <t>Project Income</t>
  </si>
  <si>
    <t>Funding Source</t>
  </si>
  <si>
    <t>Amount</t>
  </si>
  <si>
    <t>Other Funding Source 1</t>
  </si>
  <si>
    <t>Other Funding Source 2</t>
  </si>
  <si>
    <t>Other Funding Source 3</t>
  </si>
  <si>
    <t>Other Funding Source 4</t>
  </si>
  <si>
    <t>Total Project Income</t>
  </si>
  <si>
    <t xml:space="preserve">Please clearly show which of the expenses in the budget would be paid for by the Foundation grant if awarded. </t>
  </si>
  <si>
    <t>Project Expenses</t>
  </si>
  <si>
    <t>List expenses for this project</t>
  </si>
  <si>
    <t>Amount to be funded by Shineman grant</t>
  </si>
  <si>
    <t>Amount to be funded by other funding source</t>
  </si>
  <si>
    <t>Expense 1</t>
  </si>
  <si>
    <t>Expense 2</t>
  </si>
  <si>
    <t>Expense 3</t>
  </si>
  <si>
    <t>Expense 4</t>
  </si>
  <si>
    <t>Expense 5</t>
  </si>
  <si>
    <t>Total Expenses</t>
  </si>
  <si>
    <t>Total Project Expenses</t>
  </si>
  <si>
    <t>Youth Guidance FY15 Budget by Department</t>
  </si>
  <si>
    <t>FY15 Budget</t>
  </si>
  <si>
    <t>CAP</t>
  </si>
  <si>
    <t>SEL</t>
  </si>
  <si>
    <t>REVENUE - Major Accounts</t>
  </si>
  <si>
    <t>Government Grants</t>
  </si>
  <si>
    <t>Service Fees</t>
  </si>
  <si>
    <t>Contributions</t>
  </si>
  <si>
    <t>Special Events</t>
  </si>
  <si>
    <t>Investment Income</t>
  </si>
  <si>
    <t>Miscellaneous Income</t>
  </si>
  <si>
    <t>Total Revenue - Major accounts</t>
  </si>
  <si>
    <t>EXPENSES - Major Accounts</t>
  </si>
  <si>
    <t>Salary &amp; Wages</t>
  </si>
  <si>
    <t>Benefits &amp; Retirement Expenses</t>
  </si>
  <si>
    <t>Payroll Taxes</t>
  </si>
  <si>
    <t>Professional fees &amp; Contract services</t>
  </si>
  <si>
    <t>Supplies</t>
  </si>
  <si>
    <t>Telephone</t>
  </si>
  <si>
    <t>Postage &amp; Handling</t>
  </si>
  <si>
    <t>Insurance expense</t>
  </si>
  <si>
    <t>Occupancy</t>
  </si>
  <si>
    <t>Printing</t>
  </si>
  <si>
    <t>Transportation</t>
  </si>
  <si>
    <t>Workshops &amp; Conferences</t>
  </si>
  <si>
    <t>Subscriptions &amp; Dues</t>
  </si>
  <si>
    <t>Client Activities</t>
  </si>
  <si>
    <t>Equipment expenses</t>
  </si>
  <si>
    <t>Event expenses</t>
  </si>
  <si>
    <t>Other expenses</t>
  </si>
  <si>
    <t>Capital expenses</t>
  </si>
  <si>
    <t>Management &amp; general expenses</t>
  </si>
  <si>
    <t>Total Expenses - Major accounts</t>
  </si>
  <si>
    <t>Net Income</t>
  </si>
  <si>
    <t>Youth Guidance FY15 Budget</t>
  </si>
  <si>
    <t>Youth Guidance</t>
  </si>
  <si>
    <t xml:space="preserve">*FY14 Budget for WOW was just under $1,000,000, </t>
  </si>
  <si>
    <t xml:space="preserve">B.A.M. Program Philanthropic Support </t>
  </si>
  <si>
    <t>Donor Name</t>
  </si>
  <si>
    <t>Gift</t>
  </si>
  <si>
    <t>Anonymous</t>
  </si>
  <si>
    <t>Chicago Bulls</t>
  </si>
  <si>
    <t>Chicago Tribune Charities, Robert R. McCormick Foundation</t>
  </si>
  <si>
    <t>Edna McConnell Clark Foundation</t>
  </si>
  <si>
    <t>Laura Purcell Herbert Family Foundation</t>
  </si>
  <si>
    <t>Michael Reese Health Trust</t>
  </si>
  <si>
    <t xml:space="preserve">True North Fund </t>
  </si>
  <si>
    <t>Paul M. Angell Family Foundation</t>
  </si>
  <si>
    <t>Polk Bros. Foundation</t>
  </si>
  <si>
    <t>Ravenswood Health Care Foundation</t>
  </si>
  <si>
    <t>Pending</t>
  </si>
  <si>
    <t>Sodexo, Inc.</t>
  </si>
  <si>
    <t>The Chicago Community Trust</t>
  </si>
  <si>
    <t>White Sox Charities</t>
  </si>
  <si>
    <t>Youth Technology Corps</t>
  </si>
  <si>
    <t>Pritzker Pucker Foundation</t>
  </si>
  <si>
    <t>Grand Totals:</t>
  </si>
  <si>
    <t>Dollars Left to Raise:</t>
  </si>
  <si>
    <t>Government Funding</t>
  </si>
  <si>
    <t>Social Innovation Fund</t>
  </si>
  <si>
    <t xml:space="preserve"> Chicago Public Schools</t>
  </si>
  <si>
    <t xml:space="preserve"> City of Chicago Department of Family and Support Services</t>
  </si>
  <si>
    <t>WOW Funders</t>
  </si>
  <si>
    <t>CPS</t>
  </si>
  <si>
    <t>Reva and David Logan Foundation</t>
  </si>
  <si>
    <t xml:space="preserve"> BMO Harris - $85,000</t>
  </si>
  <si>
    <t>In progress</t>
  </si>
  <si>
    <t>Field Foundation - $15,000</t>
  </si>
  <si>
    <t>Cebrin Goodman</t>
  </si>
  <si>
    <t xml:space="preserve">Total </t>
  </si>
  <si>
    <t>Potential Funders</t>
  </si>
  <si>
    <t>Chicago Foundation for Women</t>
  </si>
  <si>
    <t>Walgreens</t>
  </si>
  <si>
    <t xml:space="preserve"> ITW</t>
  </si>
  <si>
    <t xml:space="preserve"> Northern Trust Charitable Trust</t>
  </si>
  <si>
    <t>Declined but can reapply for $20,000</t>
  </si>
  <si>
    <t xml:space="preserve"> JP Morgan Chase</t>
  </si>
  <si>
    <t>Brinson Foundation</t>
  </si>
  <si>
    <t>Allstate</t>
  </si>
  <si>
    <t>Deloitte</t>
  </si>
  <si>
    <t>Discover</t>
  </si>
  <si>
    <t xml:space="preserve"> Morgan Stanley</t>
  </si>
  <si>
    <t>Aon</t>
  </si>
  <si>
    <t>Steans Family Foundation</t>
  </si>
  <si>
    <t>Exelon</t>
  </si>
  <si>
    <t>Project:</t>
  </si>
  <si>
    <t>Name:</t>
  </si>
  <si>
    <t>Requesting from Richard S. Shineman Foundation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</si>
</sst>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_);[Red]\(&quot;$&quot;#,##0.00\)"/>
    <numFmt numFmtId="41" formatCode="_(* #,##0_);_(* \(#,##0\);_(* &quot;-&quot;_);_(@_)"/>
    <numFmt numFmtId="164" formatCode="_(* #,##0_);_(* \(#,##0\);_(* &quot;-&quot;??_);_(@_)"/>
    <numFmt numFmtId="165" formatCode="&quot;$&quot;#,##0"/>
    <numFmt numFmtId="166" formatCode="#,##0.00;\-#,##0.00"/>
  </numFmts>
  <fonts count="26" x14ac:knownFonts="1">
    <font>
      <sz val="11"/>
      <color theme="1"/>
      <name val="Arial"/>
    </font>
    <font>
      <b/>
      <sz val="16"/>
      <color rgb="FF000000"/>
      <name val="Arial"/>
    </font>
    <font>
      <b/>
      <sz val="14"/>
      <color rgb="FF000000"/>
      <name val="Arial"/>
    </font>
    <font>
      <b/>
      <sz val="16"/>
      <color theme="1"/>
      <name val="Arial"/>
    </font>
    <font>
      <b/>
      <sz val="10"/>
      <color rgb="FF000000"/>
      <name val="Arial"/>
    </font>
    <font>
      <sz val="11"/>
      <color theme="1"/>
      <name val="Calibri"/>
    </font>
    <font>
      <b/>
      <sz val="12"/>
      <color theme="1"/>
      <name val="Arial"/>
    </font>
    <font>
      <b/>
      <sz val="11"/>
      <color rgb="FF000000"/>
      <name val="Calibri"/>
    </font>
    <font>
      <b/>
      <sz val="11"/>
      <color theme="1"/>
      <name val="Arial"/>
    </font>
    <font>
      <b/>
      <sz val="11"/>
      <color rgb="FF000000"/>
      <name val="Arial"/>
    </font>
    <font>
      <b/>
      <sz val="9"/>
      <color rgb="FF000000"/>
      <name val="Arial"/>
    </font>
    <font>
      <sz val="11"/>
      <color rgb="FF000000"/>
      <name val="Arial"/>
    </font>
    <font>
      <sz val="11"/>
      <name val="Arial"/>
    </font>
    <font>
      <b/>
      <sz val="10"/>
      <color theme="1"/>
      <name val="Arial"/>
    </font>
    <font>
      <b/>
      <sz val="12"/>
      <color rgb="FF000000"/>
      <name val="Arial"/>
    </font>
    <font>
      <b/>
      <sz val="23"/>
      <color rgb="FF000000"/>
      <name val="Arial"/>
    </font>
    <font>
      <sz val="10"/>
      <color rgb="FF000000"/>
      <name val="Arial"/>
    </font>
    <font>
      <sz val="10"/>
      <color theme="1"/>
      <name val="Arial"/>
    </font>
    <font>
      <b/>
      <sz val="12"/>
      <color rgb="FF000000"/>
      <name val="Times New Roman"/>
    </font>
    <font>
      <b/>
      <sz val="12"/>
      <color theme="1"/>
      <name val="Times New Roman"/>
    </font>
    <font>
      <sz val="12"/>
      <color rgb="FF000000"/>
      <name val="Times New Roman"/>
    </font>
    <font>
      <sz val="12"/>
      <color theme="1"/>
      <name val="Times New Roman"/>
    </font>
    <font>
      <b/>
      <sz val="11"/>
      <color rgb="FF000000"/>
      <name val="Times New Roman"/>
    </font>
    <font>
      <sz val="11"/>
      <color rgb="FF000000"/>
      <name val="Times New Roman"/>
    </font>
    <font>
      <sz val="11"/>
      <color theme="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A5A5A5"/>
        <bgColor rgb="FFA5A5A5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98">
    <xf numFmtId="0" fontId="0" fillId="0" borderId="0" xfId="0" applyFont="1" applyAlignme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wrapText="1"/>
    </xf>
    <xf numFmtId="0" fontId="1" fillId="0" borderId="1" xfId="0" applyFont="1" applyBorder="1" applyAlignment="1"/>
    <xf numFmtId="49" fontId="4" fillId="0" borderId="0" xfId="0" applyNumberFormat="1" applyFont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center"/>
    </xf>
    <xf numFmtId="0" fontId="7" fillId="0" borderId="0" xfId="0" applyFont="1"/>
    <xf numFmtId="0" fontId="5" fillId="0" borderId="0" xfId="0" applyFont="1" applyAlignment="1">
      <alignment horizontal="center"/>
    </xf>
    <xf numFmtId="49" fontId="8" fillId="0" borderId="2" xfId="0" applyNumberFormat="1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wrapText="1"/>
    </xf>
    <xf numFmtId="49" fontId="11" fillId="0" borderId="2" xfId="0" applyNumberFormat="1" applyFont="1" applyBorder="1"/>
    <xf numFmtId="49" fontId="0" fillId="0" borderId="2" xfId="0" applyNumberFormat="1" applyFont="1" applyBorder="1" applyAlignment="1">
      <alignment wrapText="1"/>
    </xf>
    <xf numFmtId="165" fontId="11" fillId="0" borderId="2" xfId="0" applyNumberFormat="1" applyFont="1" applyBorder="1" applyAlignment="1"/>
    <xf numFmtId="165" fontId="0" fillId="2" borderId="2" xfId="0" applyNumberFormat="1" applyFont="1" applyFill="1" applyBorder="1" applyAlignment="1">
      <alignment vertical="top"/>
    </xf>
    <xf numFmtId="49" fontId="11" fillId="0" borderId="2" xfId="0" applyNumberFormat="1" applyFont="1" applyBorder="1" applyAlignment="1">
      <alignment wrapText="1"/>
    </xf>
    <xf numFmtId="49" fontId="12" fillId="0" borderId="2" xfId="0" applyNumberFormat="1" applyFont="1" applyBorder="1" applyAlignment="1">
      <alignment wrapText="1"/>
    </xf>
    <xf numFmtId="165" fontId="0" fillId="0" borderId="2" xfId="0" applyNumberFormat="1" applyFont="1" applyBorder="1"/>
    <xf numFmtId="165" fontId="11" fillId="0" borderId="2" xfId="0" applyNumberFormat="1" applyFont="1" applyBorder="1"/>
    <xf numFmtId="49" fontId="2" fillId="0" borderId="3" xfId="0" applyNumberFormat="1" applyFont="1" applyBorder="1"/>
    <xf numFmtId="49" fontId="8" fillId="0" borderId="3" xfId="0" applyNumberFormat="1" applyFont="1" applyBorder="1"/>
    <xf numFmtId="165" fontId="2" fillId="0" borderId="3" xfId="0" applyNumberFormat="1" applyFont="1" applyBorder="1"/>
    <xf numFmtId="165" fontId="9" fillId="0" borderId="3" xfId="0" applyNumberFormat="1" applyFont="1" applyBorder="1"/>
    <xf numFmtId="49" fontId="4" fillId="0" borderId="0" xfId="0" applyNumberFormat="1" applyFont="1"/>
    <xf numFmtId="49" fontId="13" fillId="0" borderId="0" xfId="0" applyNumberFormat="1" applyFont="1"/>
    <xf numFmtId="165" fontId="4" fillId="0" borderId="0" xfId="0" applyNumberFormat="1" applyFont="1"/>
    <xf numFmtId="164" fontId="4" fillId="0" borderId="2" xfId="0" applyNumberFormat="1" applyFont="1" applyBorder="1" applyAlignment="1">
      <alignment horizontal="center" wrapText="1"/>
    </xf>
    <xf numFmtId="0" fontId="7" fillId="0" borderId="0" xfId="0" applyFont="1" applyAlignment="1">
      <alignment horizontal="left" vertical="top" wrapText="1"/>
    </xf>
    <xf numFmtId="49" fontId="11" fillId="0" borderId="2" xfId="0" applyNumberFormat="1" applyFont="1" applyBorder="1" applyAlignment="1">
      <alignment vertical="center"/>
    </xf>
    <xf numFmtId="49" fontId="12" fillId="0" borderId="2" xfId="0" applyNumberFormat="1" applyFont="1" applyBorder="1" applyAlignment="1"/>
    <xf numFmtId="49" fontId="11" fillId="0" borderId="2" xfId="0" applyNumberFormat="1" applyFont="1" applyBorder="1" applyAlignment="1"/>
    <xf numFmtId="49" fontId="9" fillId="0" borderId="4" xfId="0" applyNumberFormat="1" applyFont="1" applyBorder="1"/>
    <xf numFmtId="49" fontId="8" fillId="0" borderId="4" xfId="0" applyNumberFormat="1" applyFont="1" applyBorder="1"/>
    <xf numFmtId="165" fontId="9" fillId="0" borderId="4" xfId="0" applyNumberFormat="1" applyFont="1" applyBorder="1"/>
    <xf numFmtId="0" fontId="0" fillId="0" borderId="0" xfId="0" applyFont="1"/>
    <xf numFmtId="0" fontId="15" fillId="0" borderId="0" xfId="0" applyFont="1"/>
    <xf numFmtId="0" fontId="3" fillId="0" borderId="0" xfId="0" applyFont="1" applyAlignment="1">
      <alignment horizontal="left"/>
    </xf>
    <xf numFmtId="9" fontId="4" fillId="0" borderId="0" xfId="0" applyNumberFormat="1" applyFont="1" applyAlignment="1">
      <alignment horizontal="center"/>
    </xf>
    <xf numFmtId="9" fontId="4" fillId="0" borderId="0" xfId="0" applyNumberFormat="1" applyFont="1" applyAlignment="1">
      <alignment horizontal="center" wrapText="1"/>
    </xf>
    <xf numFmtId="49" fontId="16" fillId="0" borderId="0" xfId="0" applyNumberFormat="1" applyFont="1"/>
    <xf numFmtId="49" fontId="17" fillId="0" borderId="0" xfId="0" applyNumberFormat="1" applyFont="1"/>
    <xf numFmtId="166" fontId="16" fillId="0" borderId="0" xfId="0" applyNumberFormat="1" applyFont="1"/>
    <xf numFmtId="9" fontId="16" fillId="0" borderId="0" xfId="0" applyNumberFormat="1" applyFont="1"/>
    <xf numFmtId="49" fontId="5" fillId="0" borderId="0" xfId="0" applyNumberFormat="1" applyFont="1"/>
    <xf numFmtId="164" fontId="16" fillId="0" borderId="0" xfId="0" applyNumberFormat="1" applyFont="1"/>
    <xf numFmtId="164" fontId="4" fillId="0" borderId="5" xfId="0" applyNumberFormat="1" applyFont="1" applyBorder="1"/>
    <xf numFmtId="164" fontId="4" fillId="0" borderId="0" xfId="0" applyNumberFormat="1" applyFont="1"/>
    <xf numFmtId="9" fontId="5" fillId="0" borderId="0" xfId="0" applyNumberFormat="1" applyFont="1"/>
    <xf numFmtId="10" fontId="5" fillId="0" borderId="0" xfId="0" applyNumberFormat="1" applyFont="1"/>
    <xf numFmtId="0" fontId="18" fillId="0" borderId="0" xfId="0" applyFont="1"/>
    <xf numFmtId="0" fontId="19" fillId="0" borderId="0" xfId="0" applyFont="1"/>
    <xf numFmtId="0" fontId="18" fillId="0" borderId="0" xfId="0" applyFont="1" applyAlignment="1">
      <alignment horizontal="center" wrapText="1"/>
    </xf>
    <xf numFmtId="9" fontId="18" fillId="0" borderId="0" xfId="0" applyNumberFormat="1" applyFont="1" applyAlignment="1">
      <alignment horizontal="center" wrapText="1"/>
    </xf>
    <xf numFmtId="0" fontId="20" fillId="0" borderId="0" xfId="0" applyFont="1"/>
    <xf numFmtId="49" fontId="18" fillId="0" borderId="0" xfId="0" applyNumberFormat="1" applyFont="1" applyAlignment="1">
      <alignment horizontal="center"/>
    </xf>
    <xf numFmtId="0" fontId="21" fillId="0" borderId="0" xfId="0" applyFont="1"/>
    <xf numFmtId="0" fontId="18" fillId="0" borderId="0" xfId="0" applyFont="1" applyAlignment="1">
      <alignment horizontal="center"/>
    </xf>
    <xf numFmtId="49" fontId="20" fillId="0" borderId="0" xfId="0" applyNumberFormat="1" applyFont="1"/>
    <xf numFmtId="49" fontId="21" fillId="0" borderId="0" xfId="0" applyNumberFormat="1" applyFont="1"/>
    <xf numFmtId="166" fontId="20" fillId="0" borderId="0" xfId="0" applyNumberFormat="1" applyFont="1"/>
    <xf numFmtId="9" fontId="20" fillId="0" borderId="0" xfId="0" applyNumberFormat="1" applyFont="1"/>
    <xf numFmtId="164" fontId="20" fillId="0" borderId="0" xfId="0" applyNumberFormat="1" applyFont="1"/>
    <xf numFmtId="8" fontId="20" fillId="0" borderId="0" xfId="0" applyNumberFormat="1" applyFont="1" applyAlignment="1">
      <alignment horizontal="right" vertical="center"/>
    </xf>
    <xf numFmtId="49" fontId="18" fillId="0" borderId="0" xfId="0" applyNumberFormat="1" applyFont="1"/>
    <xf numFmtId="49" fontId="19" fillId="0" borderId="0" xfId="0" applyNumberFormat="1" applyFont="1"/>
    <xf numFmtId="164" fontId="18" fillId="0" borderId="5" xfId="0" applyNumberFormat="1" applyFont="1" applyBorder="1"/>
    <xf numFmtId="3" fontId="20" fillId="0" borderId="0" xfId="0" applyNumberFormat="1" applyFont="1" applyAlignment="1">
      <alignment horizontal="right" vertical="center"/>
    </xf>
    <xf numFmtId="8" fontId="20" fillId="0" borderId="0" xfId="0" applyNumberFormat="1" applyFont="1"/>
    <xf numFmtId="41" fontId="20" fillId="0" borderId="0" xfId="0" applyNumberFormat="1" applyFont="1"/>
    <xf numFmtId="164" fontId="18" fillId="0" borderId="0" xfId="0" applyNumberFormat="1" applyFont="1"/>
    <xf numFmtId="10" fontId="20" fillId="0" borderId="0" xfId="0" applyNumberFormat="1" applyFont="1"/>
    <xf numFmtId="0" fontId="22" fillId="0" borderId="0" xfId="0" applyFont="1" applyAlignment="1">
      <alignment horizontal="left" vertical="center"/>
    </xf>
    <xf numFmtId="0" fontId="23" fillId="0" borderId="0" xfId="0" applyFont="1"/>
    <xf numFmtId="0" fontId="22" fillId="0" borderId="6" xfId="0" applyFont="1" applyBorder="1" applyAlignment="1">
      <alignment vertical="center"/>
    </xf>
    <xf numFmtId="0" fontId="22" fillId="0" borderId="6" xfId="0" applyFont="1" applyBorder="1" applyAlignment="1">
      <alignment horizontal="right" vertical="center"/>
    </xf>
    <xf numFmtId="0" fontId="23" fillId="0" borderId="0" xfId="0" applyFont="1" applyAlignment="1">
      <alignment vertical="center"/>
    </xf>
    <xf numFmtId="3" fontId="23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8" fontId="22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8" fontId="22" fillId="0" borderId="0" xfId="0" applyNumberFormat="1" applyFont="1"/>
    <xf numFmtId="0" fontId="23" fillId="0" borderId="0" xfId="0" applyFont="1" applyAlignment="1">
      <alignment horizontal="left" vertical="top"/>
    </xf>
    <xf numFmtId="0" fontId="23" fillId="0" borderId="0" xfId="0" applyFont="1" applyAlignment="1">
      <alignment horizontal="left" vertical="center"/>
    </xf>
    <xf numFmtId="3" fontId="23" fillId="0" borderId="0" xfId="0" applyNumberFormat="1" applyFont="1"/>
    <xf numFmtId="165" fontId="22" fillId="0" borderId="0" xfId="0" applyNumberFormat="1" applyFont="1"/>
    <xf numFmtId="165" fontId="23" fillId="0" borderId="0" xfId="0" applyNumberFormat="1" applyFont="1"/>
    <xf numFmtId="49" fontId="24" fillId="0" borderId="2" xfId="0" applyNumberFormat="1" applyFont="1" applyBorder="1" applyAlignment="1">
      <alignment wrapText="1"/>
    </xf>
    <xf numFmtId="49" fontId="8" fillId="0" borderId="2" xfId="0" applyNumberFormat="1" applyFont="1" applyBorder="1" applyAlignment="1">
      <alignment vertical="center" wrapText="1"/>
    </xf>
    <xf numFmtId="49" fontId="24" fillId="0" borderId="2" xfId="0" applyNumberFormat="1" applyFont="1" applyBorder="1" applyAlignment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6" fillId="0" borderId="0" xfId="0" applyFont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0" fontId="25" fillId="0" borderId="1" xfId="0" applyFont="1" applyBorder="1" applyAlignment="1">
      <alignment horizontal="left"/>
    </xf>
    <xf numFmtId="0" fontId="25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showGridLines="0" tabSelected="1" workbookViewId="0">
      <selection activeCell="B23" sqref="B23"/>
    </sheetView>
  </sheetViews>
  <sheetFormatPr defaultColWidth="12.625" defaultRowHeight="15" customHeight="1" x14ac:dyDescent="0.2"/>
  <cols>
    <col min="1" max="1" width="15.375" customWidth="1"/>
    <col min="2" max="2" width="31.625" customWidth="1"/>
    <col min="3" max="3" width="15" customWidth="1"/>
    <col min="4" max="4" width="14.375" customWidth="1"/>
    <col min="5" max="10" width="7.625" customWidth="1"/>
  </cols>
  <sheetData>
    <row r="1" spans="1:10" ht="21.75" customHeight="1" x14ac:dyDescent="0.3">
      <c r="A1" s="92" t="s">
        <v>0</v>
      </c>
      <c r="B1" s="93"/>
      <c r="C1" s="93"/>
      <c r="D1" s="93"/>
    </row>
    <row r="2" spans="1:10" ht="14.25" customHeight="1" x14ac:dyDescent="0.3">
      <c r="A2" s="1"/>
      <c r="B2" s="2"/>
      <c r="C2" s="3" t="s">
        <v>1</v>
      </c>
    </row>
    <row r="3" spans="1:10" ht="24" customHeight="1" x14ac:dyDescent="0.3">
      <c r="A3" s="4" t="s">
        <v>109</v>
      </c>
      <c r="B3" s="96"/>
      <c r="C3" s="96"/>
      <c r="D3" s="96"/>
    </row>
    <row r="4" spans="1:10" ht="25.5" customHeight="1" x14ac:dyDescent="0.3">
      <c r="A4" s="4" t="s">
        <v>108</v>
      </c>
      <c r="B4" s="97"/>
      <c r="C4" s="97"/>
      <c r="D4" s="97"/>
    </row>
    <row r="5" spans="1:10" ht="12" customHeight="1" x14ac:dyDescent="0.25">
      <c r="A5" s="5"/>
      <c r="B5" s="6"/>
      <c r="C5" s="7"/>
    </row>
    <row r="6" spans="1:10" ht="18" customHeight="1" x14ac:dyDescent="0.25">
      <c r="A6" s="94" t="s">
        <v>2</v>
      </c>
      <c r="B6" s="93"/>
      <c r="C6" s="93"/>
      <c r="D6" s="93"/>
      <c r="E6" s="8"/>
      <c r="F6" s="8"/>
      <c r="G6" s="8"/>
      <c r="H6" s="8"/>
      <c r="I6" s="8"/>
      <c r="J6" s="8"/>
    </row>
    <row r="7" spans="1:10" ht="12" customHeight="1" x14ac:dyDescent="0.25">
      <c r="A7" s="9"/>
      <c r="B7" s="9"/>
      <c r="C7" s="9"/>
      <c r="D7" s="9"/>
      <c r="E7" s="8"/>
      <c r="F7" s="8"/>
      <c r="G7" s="8"/>
      <c r="H7" s="8"/>
      <c r="I7" s="8"/>
      <c r="J7" s="8"/>
    </row>
    <row r="8" spans="1:10" ht="25.5" customHeight="1" x14ac:dyDescent="0.25">
      <c r="A8" s="10" t="s">
        <v>3</v>
      </c>
      <c r="B8" s="11" t="s">
        <v>4</v>
      </c>
      <c r="C8" s="12" t="s">
        <v>5</v>
      </c>
      <c r="D8" s="13"/>
      <c r="E8" s="8"/>
      <c r="F8" s="8"/>
      <c r="G8" s="8"/>
      <c r="H8" s="8"/>
      <c r="I8" s="8"/>
      <c r="J8" s="8"/>
    </row>
    <row r="9" spans="1:10" ht="30" customHeight="1" x14ac:dyDescent="0.2">
      <c r="A9" s="14"/>
      <c r="B9" s="89" t="s">
        <v>110</v>
      </c>
      <c r="C9" s="16"/>
      <c r="D9" s="17"/>
    </row>
    <row r="10" spans="1:10" ht="28.5" customHeight="1" x14ac:dyDescent="0.2">
      <c r="A10" s="18" t="s">
        <v>6</v>
      </c>
      <c r="B10" s="19"/>
      <c r="C10" s="16"/>
      <c r="D10" s="20"/>
    </row>
    <row r="11" spans="1:10" ht="27.75" customHeight="1" x14ac:dyDescent="0.2">
      <c r="A11" s="18" t="s">
        <v>7</v>
      </c>
      <c r="B11" s="15"/>
      <c r="C11" s="21"/>
      <c r="D11" s="20"/>
    </row>
    <row r="12" spans="1:10" ht="27.75" customHeight="1" x14ac:dyDescent="0.2">
      <c r="A12" s="18" t="s">
        <v>8</v>
      </c>
      <c r="B12" s="15"/>
      <c r="C12" s="21"/>
      <c r="D12" s="20"/>
    </row>
    <row r="13" spans="1:10" ht="27.75" customHeight="1" x14ac:dyDescent="0.2">
      <c r="A13" s="18" t="s">
        <v>9</v>
      </c>
      <c r="B13" s="15"/>
      <c r="C13" s="21"/>
      <c r="D13" s="20"/>
    </row>
    <row r="14" spans="1:10" ht="19.5" customHeight="1" x14ac:dyDescent="0.25">
      <c r="A14" s="22" t="s">
        <v>10</v>
      </c>
      <c r="B14" s="23"/>
      <c r="C14" s="24">
        <f>SUM(C9:C13)</f>
        <v>0</v>
      </c>
      <c r="D14" s="25"/>
    </row>
    <row r="15" spans="1:10" ht="24" customHeight="1" x14ac:dyDescent="0.25">
      <c r="A15" s="26"/>
      <c r="B15" s="27"/>
      <c r="C15" s="28"/>
      <c r="D15" s="28"/>
      <c r="E15" s="6"/>
    </row>
    <row r="16" spans="1:10" ht="31.5" customHeight="1" x14ac:dyDescent="0.25">
      <c r="A16" s="95" t="s">
        <v>11</v>
      </c>
      <c r="B16" s="93"/>
      <c r="C16" s="93"/>
      <c r="D16" s="93"/>
      <c r="E16" s="6"/>
    </row>
    <row r="17" spans="1:26" ht="14.25" customHeight="1" x14ac:dyDescent="0.25">
      <c r="A17" s="5"/>
      <c r="B17" s="5"/>
      <c r="C17" s="5"/>
      <c r="D17" s="5"/>
      <c r="E17" s="6"/>
    </row>
    <row r="18" spans="1:26" ht="39" customHeight="1" x14ac:dyDescent="0.2">
      <c r="A18" s="90" t="s">
        <v>12</v>
      </c>
      <c r="B18" s="11" t="s">
        <v>13</v>
      </c>
      <c r="C18" s="29" t="s">
        <v>14</v>
      </c>
      <c r="D18" s="29" t="s">
        <v>15</v>
      </c>
      <c r="E18" s="30"/>
      <c r="F18" s="30"/>
    </row>
    <row r="19" spans="1:26" ht="27.75" customHeight="1" x14ac:dyDescent="0.2">
      <c r="A19" s="31" t="s">
        <v>16</v>
      </c>
      <c r="B19" s="32"/>
      <c r="C19" s="16"/>
      <c r="D19" s="16"/>
    </row>
    <row r="20" spans="1:26" ht="27.75" customHeight="1" x14ac:dyDescent="0.2">
      <c r="A20" s="31" t="s">
        <v>17</v>
      </c>
      <c r="B20" s="32"/>
      <c r="C20" s="16"/>
      <c r="D20" s="21"/>
    </row>
    <row r="21" spans="1:26" ht="28.5" customHeight="1" x14ac:dyDescent="0.2">
      <c r="A21" s="31" t="s">
        <v>18</v>
      </c>
      <c r="B21" s="32"/>
      <c r="C21" s="16"/>
      <c r="D21" s="21"/>
    </row>
    <row r="22" spans="1:26" ht="28.5" customHeight="1" x14ac:dyDescent="0.2">
      <c r="A22" s="31" t="s">
        <v>19</v>
      </c>
      <c r="B22" s="33"/>
      <c r="C22" s="16"/>
      <c r="D22" s="21"/>
    </row>
    <row r="23" spans="1:26" ht="28.5" customHeight="1" x14ac:dyDescent="0.2">
      <c r="A23" s="31" t="s">
        <v>20</v>
      </c>
      <c r="B23" s="91"/>
      <c r="C23" s="16"/>
      <c r="D23" s="20"/>
    </row>
    <row r="24" spans="1:26" ht="18" customHeight="1" x14ac:dyDescent="0.25">
      <c r="A24" s="34" t="s">
        <v>21</v>
      </c>
      <c r="B24" s="35"/>
      <c r="C24" s="36">
        <f t="shared" ref="C24:D24" si="0">SUM(C19:C23)</f>
        <v>0</v>
      </c>
      <c r="D24" s="36">
        <f t="shared" si="0"/>
        <v>0</v>
      </c>
    </row>
    <row r="25" spans="1:26" ht="10.5" customHeight="1" x14ac:dyDescent="0.2">
      <c r="A25" s="26"/>
      <c r="B25" s="27"/>
      <c r="C25" s="37"/>
      <c r="D25" s="37"/>
    </row>
    <row r="26" spans="1:26" ht="21" customHeight="1" x14ac:dyDescent="0.25">
      <c r="A26" s="22" t="s">
        <v>22</v>
      </c>
      <c r="B26" s="23"/>
      <c r="C26" s="25"/>
      <c r="D26" s="24">
        <f>SUM(C24,D24)</f>
        <v>0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</row>
    <row r="27" spans="1:26" ht="14.25" customHeight="1" x14ac:dyDescent="0.2">
      <c r="A27" s="26"/>
      <c r="B27" s="27"/>
    </row>
    <row r="28" spans="1:26" ht="14.25" customHeight="1" x14ac:dyDescent="0.2"/>
    <row r="29" spans="1:26" ht="14.25" customHeight="1" x14ac:dyDescent="0.2"/>
    <row r="30" spans="1:26" ht="14.25" customHeight="1" x14ac:dyDescent="0.2"/>
    <row r="31" spans="1:26" ht="14.25" customHeight="1" x14ac:dyDescent="0.2"/>
    <row r="32" spans="1:26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mergeCells count="5">
    <mergeCell ref="A1:D1"/>
    <mergeCell ref="A6:D6"/>
    <mergeCell ref="A16:D16"/>
    <mergeCell ref="B3:D3"/>
    <mergeCell ref="B4:D4"/>
  </mergeCells>
  <pageMargins left="0.75" right="0.5" top="0.75" bottom="0.75" header="0" footer="0"/>
  <pageSetup orientation="portrait" r:id="rId1"/>
  <headerFooter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/>
  </sheetViews>
  <sheetFormatPr defaultColWidth="12.625" defaultRowHeight="15" customHeight="1" x14ac:dyDescent="0.2"/>
  <cols>
    <col min="1" max="1" width="8" customWidth="1"/>
    <col min="2" max="2" width="30.125" customWidth="1"/>
    <col min="3" max="4" width="10.75" customWidth="1"/>
    <col min="5" max="5" width="11.25" customWidth="1"/>
    <col min="6" max="6" width="9" customWidth="1"/>
    <col min="7" max="7" width="9.5" customWidth="1"/>
    <col min="8" max="8" width="13.375" customWidth="1"/>
    <col min="9" max="26" width="8" customWidth="1"/>
  </cols>
  <sheetData>
    <row r="1" spans="1:26" ht="14.25" customHeight="1" x14ac:dyDescent="0.4">
      <c r="A1" s="38" t="s">
        <v>23</v>
      </c>
      <c r="B1" s="39"/>
      <c r="C1" s="7"/>
      <c r="D1" s="7"/>
      <c r="E1" s="40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4.25" customHeight="1" x14ac:dyDescent="0.3">
      <c r="A2" s="1"/>
      <c r="B2" s="2"/>
      <c r="C2" s="3"/>
      <c r="D2" s="3"/>
      <c r="E2" s="41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4.25" customHeight="1" x14ac:dyDescent="0.3">
      <c r="A3" s="1"/>
      <c r="B3" s="2"/>
      <c r="C3" s="3"/>
      <c r="D3" s="3"/>
      <c r="E3" s="41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4.25" customHeight="1" x14ac:dyDescent="0.25">
      <c r="A4" s="5"/>
      <c r="B4" s="6"/>
      <c r="C4" s="7" t="s">
        <v>24</v>
      </c>
      <c r="D4" s="7" t="s">
        <v>25</v>
      </c>
      <c r="E4" s="7" t="s">
        <v>26</v>
      </c>
      <c r="F4" s="7">
        <v>0</v>
      </c>
      <c r="G4" s="7">
        <v>0</v>
      </c>
      <c r="H4" s="7">
        <v>0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4.25" customHeight="1" x14ac:dyDescent="0.25">
      <c r="A5" s="42" t="s">
        <v>27</v>
      </c>
      <c r="B5" s="43"/>
      <c r="C5" s="44"/>
      <c r="D5" s="44"/>
      <c r="E5" s="45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4.25" customHeight="1" x14ac:dyDescent="0.25">
      <c r="A6" s="42"/>
      <c r="B6" s="46" t="s">
        <v>28</v>
      </c>
      <c r="C6" s="47">
        <f t="shared" ref="C6:C11" si="0">+SUM(D6:H6)</f>
        <v>6821574.5216269577</v>
      </c>
      <c r="D6" s="47">
        <v>1026500</v>
      </c>
      <c r="E6" s="47">
        <v>5473163.5216269577</v>
      </c>
      <c r="F6" s="47">
        <v>321911</v>
      </c>
      <c r="G6" s="47">
        <v>0</v>
      </c>
      <c r="H6" s="47">
        <v>0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4.25" customHeight="1" x14ac:dyDescent="0.25">
      <c r="A7" s="42"/>
      <c r="B7" s="46" t="s">
        <v>29</v>
      </c>
      <c r="C7" s="47">
        <f t="shared" si="0"/>
        <v>1837867.5</v>
      </c>
      <c r="D7" s="47">
        <v>1817867.5</v>
      </c>
      <c r="E7" s="47">
        <v>20000</v>
      </c>
      <c r="F7" s="47">
        <v>0</v>
      </c>
      <c r="G7" s="47">
        <v>0</v>
      </c>
      <c r="H7" s="47">
        <v>0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4.25" customHeight="1" x14ac:dyDescent="0.25">
      <c r="A8" s="42"/>
      <c r="B8" s="46" t="s">
        <v>30</v>
      </c>
      <c r="C8" s="47">
        <f t="shared" si="0"/>
        <v>3354941.0216269577</v>
      </c>
      <c r="D8" s="47">
        <v>381000</v>
      </c>
      <c r="E8" s="47">
        <v>2485741.0216269577</v>
      </c>
      <c r="F8" s="47">
        <v>57500</v>
      </c>
      <c r="G8" s="47">
        <v>7700</v>
      </c>
      <c r="H8" s="47">
        <v>423000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4.25" customHeight="1" x14ac:dyDescent="0.25">
      <c r="A9" s="42"/>
      <c r="B9" s="46" t="s">
        <v>31</v>
      </c>
      <c r="C9" s="47">
        <f t="shared" si="0"/>
        <v>347000</v>
      </c>
      <c r="D9" s="47">
        <v>0</v>
      </c>
      <c r="E9" s="47">
        <v>0</v>
      </c>
      <c r="F9" s="47">
        <v>0</v>
      </c>
      <c r="G9" s="47">
        <v>0</v>
      </c>
      <c r="H9" s="47">
        <v>347000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4.25" customHeight="1" x14ac:dyDescent="0.25">
      <c r="A10" s="42"/>
      <c r="B10" s="46" t="s">
        <v>32</v>
      </c>
      <c r="C10" s="47">
        <f t="shared" si="0"/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4.25" customHeight="1" x14ac:dyDescent="0.25">
      <c r="A11" s="42"/>
      <c r="B11" s="46" t="s">
        <v>33</v>
      </c>
      <c r="C11" s="47">
        <f t="shared" si="0"/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4.25" customHeight="1" x14ac:dyDescent="0.25">
      <c r="A12" s="42"/>
      <c r="B12" s="46"/>
      <c r="C12" s="47"/>
      <c r="D12" s="47"/>
      <c r="E12" s="47"/>
      <c r="F12" s="47"/>
      <c r="G12" s="47"/>
      <c r="H12" s="47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4.25" customHeight="1" x14ac:dyDescent="0.25">
      <c r="A13" s="26" t="s">
        <v>34</v>
      </c>
      <c r="B13" s="27"/>
      <c r="C13" s="48">
        <f>SUM(C6:C12)</f>
        <v>12361383.043253914</v>
      </c>
      <c r="D13" s="48">
        <f t="shared" ref="D13:H13" si="1">SUM(D6:D11)</f>
        <v>3225367.5</v>
      </c>
      <c r="E13" s="48">
        <f t="shared" si="1"/>
        <v>7978904.5432539154</v>
      </c>
      <c r="F13" s="48">
        <f t="shared" si="1"/>
        <v>379411</v>
      </c>
      <c r="G13" s="48">
        <f t="shared" si="1"/>
        <v>7700</v>
      </c>
      <c r="H13" s="48">
        <f t="shared" si="1"/>
        <v>770000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4.25" customHeight="1" x14ac:dyDescent="0.25">
      <c r="A14" s="26"/>
      <c r="B14" s="27"/>
      <c r="C14" s="47"/>
      <c r="D14" s="47"/>
      <c r="E14" s="45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4.25" customHeight="1" x14ac:dyDescent="0.25">
      <c r="A15" s="42" t="s">
        <v>35</v>
      </c>
      <c r="B15" s="43"/>
      <c r="C15" s="47"/>
      <c r="D15" s="47"/>
      <c r="E15" s="45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4.25" customHeight="1" x14ac:dyDescent="0.25">
      <c r="A16" s="42"/>
      <c r="B16" s="46" t="s">
        <v>36</v>
      </c>
      <c r="C16" s="47">
        <f t="shared" ref="C16:C34" si="2">+SUM(D16:H16)</f>
        <v>7925442.6599395815</v>
      </c>
      <c r="D16" s="47">
        <v>2061549.0933812498</v>
      </c>
      <c r="E16" s="47">
        <v>4543128.8584999992</v>
      </c>
      <c r="F16" s="47">
        <v>247782.77787500003</v>
      </c>
      <c r="G16" s="47">
        <v>691671.94625000004</v>
      </c>
      <c r="H16" s="47">
        <v>381309.98393333331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4.25" customHeight="1" x14ac:dyDescent="0.25">
      <c r="A17" s="42"/>
      <c r="B17" s="46" t="s">
        <v>37</v>
      </c>
      <c r="C17" s="47">
        <f t="shared" si="2"/>
        <v>814081.80005969794</v>
      </c>
      <c r="D17" s="47">
        <v>100892.81547265625</v>
      </c>
      <c r="E17" s="47">
        <v>554561.39607975003</v>
      </c>
      <c r="F17" s="47">
        <v>30972.847234375004</v>
      </c>
      <c r="G17" s="47">
        <v>79990.993281250005</v>
      </c>
      <c r="H17" s="47">
        <v>47663.747991666671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4.25" customHeight="1" x14ac:dyDescent="0.25">
      <c r="A18" s="42"/>
      <c r="B18" s="46" t="s">
        <v>38</v>
      </c>
      <c r="C18" s="47">
        <f t="shared" si="2"/>
        <v>993066.38174028252</v>
      </c>
      <c r="D18" s="47">
        <v>211853.88782696248</v>
      </c>
      <c r="E18" s="47">
        <v>594115.44720786996</v>
      </c>
      <c r="F18" s="47">
        <v>34101.774015750008</v>
      </c>
      <c r="G18" s="47">
        <v>97328.576092500007</v>
      </c>
      <c r="H18" s="47">
        <v>55666.696597200003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4.25" customHeight="1" x14ac:dyDescent="0.25">
      <c r="A19" s="42"/>
      <c r="B19" s="46" t="s">
        <v>39</v>
      </c>
      <c r="C19" s="47">
        <f t="shared" si="2"/>
        <v>607661</v>
      </c>
      <c r="D19" s="47">
        <v>0</v>
      </c>
      <c r="E19" s="47">
        <v>352547</v>
      </c>
      <c r="F19" s="47">
        <v>0</v>
      </c>
      <c r="G19" s="47">
        <v>225004</v>
      </c>
      <c r="H19" s="47">
        <v>30110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4.25" customHeight="1" x14ac:dyDescent="0.25">
      <c r="A20" s="42"/>
      <c r="B20" s="46" t="s">
        <v>40</v>
      </c>
      <c r="C20" s="47">
        <f t="shared" si="2"/>
        <v>110141</v>
      </c>
      <c r="D20" s="47">
        <v>28384</v>
      </c>
      <c r="E20" s="47">
        <v>47697</v>
      </c>
      <c r="F20" s="47">
        <v>1100</v>
      </c>
      <c r="G20" s="47">
        <v>31950</v>
      </c>
      <c r="H20" s="47">
        <v>1010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4.25" customHeight="1" x14ac:dyDescent="0.25">
      <c r="A21" s="42"/>
      <c r="B21" s="46" t="s">
        <v>41</v>
      </c>
      <c r="C21" s="47">
        <f t="shared" si="2"/>
        <v>66300</v>
      </c>
      <c r="D21" s="47">
        <v>0</v>
      </c>
      <c r="E21" s="47">
        <v>2900</v>
      </c>
      <c r="F21" s="47">
        <v>0</v>
      </c>
      <c r="G21" s="47">
        <v>63400</v>
      </c>
      <c r="H21" s="47">
        <v>0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4.25" customHeight="1" x14ac:dyDescent="0.25">
      <c r="A22" s="42"/>
      <c r="B22" s="46" t="s">
        <v>42</v>
      </c>
      <c r="C22" s="47">
        <f t="shared" si="2"/>
        <v>12500</v>
      </c>
      <c r="D22" s="47">
        <v>3000</v>
      </c>
      <c r="E22" s="47">
        <v>0</v>
      </c>
      <c r="F22" s="47">
        <v>0</v>
      </c>
      <c r="G22" s="47">
        <v>4250</v>
      </c>
      <c r="H22" s="47">
        <v>5250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4.25" customHeight="1" x14ac:dyDescent="0.25">
      <c r="A23" s="42"/>
      <c r="B23" s="46" t="s">
        <v>43</v>
      </c>
      <c r="C23" s="47">
        <f t="shared" si="2"/>
        <v>138491.83279365103</v>
      </c>
      <c r="D23" s="47">
        <v>0</v>
      </c>
      <c r="E23" s="47">
        <v>1265</v>
      </c>
      <c r="F23" s="47">
        <v>0</v>
      </c>
      <c r="G23" s="47">
        <v>137226.83279365103</v>
      </c>
      <c r="H23" s="47">
        <v>0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4.25" customHeight="1" x14ac:dyDescent="0.25">
      <c r="A24" s="42"/>
      <c r="B24" s="46" t="s">
        <v>44</v>
      </c>
      <c r="C24" s="47">
        <f t="shared" si="2"/>
        <v>292696</v>
      </c>
      <c r="D24" s="47">
        <v>4000</v>
      </c>
      <c r="E24" s="47">
        <v>109320</v>
      </c>
      <c r="F24" s="47">
        <v>0</v>
      </c>
      <c r="G24" s="47">
        <v>179376</v>
      </c>
      <c r="H24" s="47">
        <v>0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4.25" customHeight="1" x14ac:dyDescent="0.25">
      <c r="A25" s="42"/>
      <c r="B25" s="46" t="s">
        <v>45</v>
      </c>
      <c r="C25" s="47">
        <f t="shared" si="2"/>
        <v>16698.5</v>
      </c>
      <c r="D25" s="47">
        <v>3575</v>
      </c>
      <c r="E25" s="47">
        <v>2923.5</v>
      </c>
      <c r="F25" s="47">
        <v>0</v>
      </c>
      <c r="G25" s="47">
        <v>200</v>
      </c>
      <c r="H25" s="47">
        <v>10000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4.25" customHeight="1" x14ac:dyDescent="0.25">
      <c r="A26" s="42"/>
      <c r="B26" s="46" t="s">
        <v>46</v>
      </c>
      <c r="C26" s="47">
        <f t="shared" si="2"/>
        <v>71715.8</v>
      </c>
      <c r="D26" s="47">
        <v>5270</v>
      </c>
      <c r="E26" s="47">
        <v>54470.8</v>
      </c>
      <c r="F26" s="47">
        <v>1600</v>
      </c>
      <c r="G26" s="47">
        <v>7375</v>
      </c>
      <c r="H26" s="47">
        <v>3000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4.25" customHeight="1" x14ac:dyDescent="0.25">
      <c r="A27" s="42"/>
      <c r="B27" s="46" t="s">
        <v>47</v>
      </c>
      <c r="C27" s="47">
        <f t="shared" si="2"/>
        <v>118451.2</v>
      </c>
      <c r="D27" s="47">
        <v>10900</v>
      </c>
      <c r="E27" s="47">
        <v>62906.2</v>
      </c>
      <c r="F27" s="47">
        <v>800</v>
      </c>
      <c r="G27" s="47">
        <v>40795</v>
      </c>
      <c r="H27" s="47">
        <v>3050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4.25" customHeight="1" x14ac:dyDescent="0.25">
      <c r="A28" s="42"/>
      <c r="B28" s="46" t="s">
        <v>48</v>
      </c>
      <c r="C28" s="47">
        <f t="shared" si="2"/>
        <v>34832</v>
      </c>
      <c r="D28" s="47">
        <v>425</v>
      </c>
      <c r="E28" s="47">
        <v>4500</v>
      </c>
      <c r="F28" s="47">
        <v>0</v>
      </c>
      <c r="G28" s="47">
        <v>29907</v>
      </c>
      <c r="H28" s="47">
        <v>0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4.25" customHeight="1" x14ac:dyDescent="0.25">
      <c r="A29" s="42"/>
      <c r="B29" s="46" t="s">
        <v>49</v>
      </c>
      <c r="C29" s="47">
        <f t="shared" si="2"/>
        <v>766255</v>
      </c>
      <c r="D29" s="47">
        <v>286125</v>
      </c>
      <c r="E29" s="47">
        <v>460322</v>
      </c>
      <c r="F29" s="47">
        <v>13808</v>
      </c>
      <c r="G29" s="47">
        <v>6000</v>
      </c>
      <c r="H29" s="47">
        <v>0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4.25" customHeight="1" x14ac:dyDescent="0.25">
      <c r="A30" s="42"/>
      <c r="B30" s="46" t="s">
        <v>50</v>
      </c>
      <c r="C30" s="47">
        <f t="shared" si="2"/>
        <v>205206.68</v>
      </c>
      <c r="D30" s="47">
        <v>11000</v>
      </c>
      <c r="E30" s="47">
        <v>108294</v>
      </c>
      <c r="F30" s="47">
        <v>0</v>
      </c>
      <c r="G30" s="47">
        <v>77912.679999999993</v>
      </c>
      <c r="H30" s="47">
        <v>8000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4.25" customHeight="1" x14ac:dyDescent="0.25">
      <c r="A31" s="42"/>
      <c r="B31" s="46" t="s">
        <v>51</v>
      </c>
      <c r="C31" s="47">
        <f t="shared" si="2"/>
        <v>114375</v>
      </c>
      <c r="D31" s="47">
        <v>0</v>
      </c>
      <c r="E31" s="47">
        <v>20000</v>
      </c>
      <c r="F31" s="47">
        <v>0</v>
      </c>
      <c r="G31" s="47">
        <v>1025</v>
      </c>
      <c r="H31" s="47">
        <v>93350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4.25" customHeight="1" x14ac:dyDescent="0.25">
      <c r="A32" s="42"/>
      <c r="B32" s="46" t="s">
        <v>52</v>
      </c>
      <c r="C32" s="47">
        <f t="shared" si="2"/>
        <v>73468</v>
      </c>
      <c r="D32" s="47">
        <v>0</v>
      </c>
      <c r="E32" s="47">
        <v>5847</v>
      </c>
      <c r="F32" s="47">
        <v>0</v>
      </c>
      <c r="G32" s="47">
        <v>62796</v>
      </c>
      <c r="H32" s="47">
        <v>4825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4.25" customHeight="1" x14ac:dyDescent="0.25">
      <c r="A33" s="42"/>
      <c r="B33" s="46" t="s">
        <v>53</v>
      </c>
      <c r="C33" s="47">
        <f t="shared" si="2"/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4.25" customHeight="1" x14ac:dyDescent="0.25">
      <c r="A34" s="42"/>
      <c r="B34" s="46" t="s">
        <v>54</v>
      </c>
      <c r="C34" s="47">
        <f t="shared" si="2"/>
        <v>2.3283064365386963E-10</v>
      </c>
      <c r="D34" s="47">
        <f t="shared" ref="D34:F34" si="3">-D39*SUM($G$34:$H$34)</f>
        <v>481881.47604989138</v>
      </c>
      <c r="E34" s="47">
        <f t="shared" si="3"/>
        <v>1061943.9756480113</v>
      </c>
      <c r="F34" s="47">
        <f t="shared" si="3"/>
        <v>57918.548302097573</v>
      </c>
      <c r="G34" s="47">
        <v>-1728509</v>
      </c>
      <c r="H34" s="47">
        <v>126765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4.25" customHeight="1" x14ac:dyDescent="0.25">
      <c r="A35" s="26" t="s">
        <v>55</v>
      </c>
      <c r="B35" s="27"/>
      <c r="C35" s="48">
        <f t="shared" ref="C35:H35" si="4">SUM(C16:C34)</f>
        <v>12361382.854533214</v>
      </c>
      <c r="D35" s="48">
        <f t="shared" si="4"/>
        <v>3208856.2727307598</v>
      </c>
      <c r="E35" s="48">
        <f t="shared" si="4"/>
        <v>7986742.17743563</v>
      </c>
      <c r="F35" s="48">
        <f t="shared" si="4"/>
        <v>388083.94742722262</v>
      </c>
      <c r="G35" s="48">
        <f t="shared" si="4"/>
        <v>7700.0284174012486</v>
      </c>
      <c r="H35" s="48">
        <f t="shared" si="4"/>
        <v>770000.42852219997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4.25" customHeight="1" x14ac:dyDescent="0.25">
      <c r="A36" s="26"/>
      <c r="B36" s="27"/>
      <c r="C36" s="49"/>
      <c r="D36" s="49"/>
      <c r="E36" s="49"/>
      <c r="F36" s="49"/>
      <c r="G36" s="49"/>
      <c r="H36" s="49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4.25" customHeight="1" x14ac:dyDescent="0.25">
      <c r="A37" s="26" t="s">
        <v>56</v>
      </c>
      <c r="B37" s="27"/>
      <c r="C37" s="48">
        <f>+C13-C35</f>
        <v>0.1887206993997097</v>
      </c>
      <c r="D37" s="48">
        <f t="shared" ref="D37:H37" si="5">D13-D35</f>
        <v>16511.227269240189</v>
      </c>
      <c r="E37" s="48">
        <f t="shared" si="5"/>
        <v>-7837.6341817146167</v>
      </c>
      <c r="F37" s="48">
        <f t="shared" si="5"/>
        <v>-8672.9474272226216</v>
      </c>
      <c r="G37" s="48">
        <f t="shared" si="5"/>
        <v>-2.8417401248589158E-2</v>
      </c>
      <c r="H37" s="48">
        <f t="shared" si="5"/>
        <v>-0.42852219997439533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4.25" customHeight="1" x14ac:dyDescent="0.25">
      <c r="A38" s="6"/>
      <c r="B38" s="6"/>
      <c r="C38" s="6"/>
      <c r="D38" s="6"/>
      <c r="E38" s="50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4.25" hidden="1" customHeight="1" x14ac:dyDescent="0.25">
      <c r="A39" s="6"/>
      <c r="B39" s="6"/>
      <c r="C39" s="6"/>
      <c r="D39" s="51">
        <f t="shared" ref="D39:F39" si="6">+D16/SUM($D$16,$E$16,$F$16)</f>
        <v>0.3008479982131298</v>
      </c>
      <c r="E39" s="51">
        <f t="shared" si="6"/>
        <v>0.66299232314777601</v>
      </c>
      <c r="F39" s="51">
        <f t="shared" si="6"/>
        <v>3.6159678639094368E-2</v>
      </c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4.25" customHeight="1" x14ac:dyDescent="0.25">
      <c r="A40" s="6"/>
      <c r="B40" s="6"/>
      <c r="C40" s="6"/>
      <c r="D40" s="6"/>
      <c r="E40" s="50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4.25" customHeight="1" x14ac:dyDescent="0.25">
      <c r="A41" s="6"/>
      <c r="B41" s="6"/>
      <c r="C41" s="6"/>
      <c r="D41" s="6"/>
      <c r="E41" s="50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4.25" customHeight="1" x14ac:dyDescent="0.25">
      <c r="A42" s="6"/>
      <c r="B42" s="6"/>
      <c r="C42" s="6"/>
      <c r="D42" s="6"/>
      <c r="E42" s="50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4.25" customHeight="1" x14ac:dyDescent="0.25">
      <c r="A43" s="6"/>
      <c r="B43" s="6"/>
      <c r="C43" s="6"/>
      <c r="D43" s="6"/>
      <c r="E43" s="50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4.25" customHeight="1" x14ac:dyDescent="0.25">
      <c r="A44" s="6"/>
      <c r="B44" s="6"/>
      <c r="C44" s="6"/>
      <c r="D44" s="6"/>
      <c r="E44" s="50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4.25" customHeight="1" x14ac:dyDescent="0.25">
      <c r="A45" s="6"/>
      <c r="B45" s="6"/>
      <c r="C45" s="6"/>
      <c r="D45" s="6"/>
      <c r="E45" s="50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4.25" customHeight="1" x14ac:dyDescent="0.25">
      <c r="A46" s="6"/>
      <c r="B46" s="6"/>
      <c r="C46" s="6"/>
      <c r="D46" s="6"/>
      <c r="E46" s="50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4.25" customHeight="1" x14ac:dyDescent="0.25">
      <c r="A47" s="6"/>
      <c r="B47" s="6"/>
      <c r="C47" s="6"/>
      <c r="D47" s="6"/>
      <c r="E47" s="50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4.25" customHeight="1" x14ac:dyDescent="0.25">
      <c r="A48" s="6"/>
      <c r="B48" s="6"/>
      <c r="C48" s="6"/>
      <c r="D48" s="6"/>
      <c r="E48" s="50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4.25" customHeight="1" x14ac:dyDescent="0.25">
      <c r="A49" s="6"/>
      <c r="B49" s="6"/>
      <c r="C49" s="6"/>
      <c r="D49" s="6"/>
      <c r="E49" s="50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4.25" customHeight="1" x14ac:dyDescent="0.25">
      <c r="A50" s="6"/>
      <c r="B50" s="6"/>
      <c r="C50" s="6"/>
      <c r="D50" s="6"/>
      <c r="E50" s="50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4.25" customHeight="1" x14ac:dyDescent="0.25">
      <c r="A51" s="6"/>
      <c r="B51" s="6"/>
      <c r="C51" s="6"/>
      <c r="D51" s="6"/>
      <c r="E51" s="50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4.25" customHeight="1" x14ac:dyDescent="0.25">
      <c r="A52" s="6"/>
      <c r="B52" s="6"/>
      <c r="C52" s="6"/>
      <c r="D52" s="6"/>
      <c r="E52" s="50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4.25" customHeight="1" x14ac:dyDescent="0.25">
      <c r="A53" s="6"/>
      <c r="B53" s="6"/>
      <c r="C53" s="6"/>
      <c r="D53" s="6"/>
      <c r="E53" s="50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4.25" customHeight="1" x14ac:dyDescent="0.25">
      <c r="A54" s="6"/>
      <c r="B54" s="6"/>
      <c r="C54" s="6"/>
      <c r="D54" s="6"/>
      <c r="E54" s="50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4.25" customHeight="1" x14ac:dyDescent="0.25">
      <c r="A55" s="6"/>
      <c r="B55" s="6"/>
      <c r="C55" s="6"/>
      <c r="D55" s="6"/>
      <c r="E55" s="50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4.25" customHeight="1" x14ac:dyDescent="0.25">
      <c r="A56" s="6"/>
      <c r="B56" s="6"/>
      <c r="C56" s="6"/>
      <c r="D56" s="6"/>
      <c r="E56" s="50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4.25" customHeight="1" x14ac:dyDescent="0.25">
      <c r="A57" s="6"/>
      <c r="B57" s="6"/>
      <c r="C57" s="6"/>
      <c r="D57" s="6"/>
      <c r="E57" s="50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4.25" customHeight="1" x14ac:dyDescent="0.25">
      <c r="A58" s="6"/>
      <c r="B58" s="6"/>
      <c r="C58" s="6"/>
      <c r="D58" s="6"/>
      <c r="E58" s="50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4.25" customHeight="1" x14ac:dyDescent="0.25">
      <c r="A59" s="6"/>
      <c r="B59" s="6"/>
      <c r="C59" s="6"/>
      <c r="D59" s="6"/>
      <c r="E59" s="50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4.25" customHeight="1" x14ac:dyDescent="0.25">
      <c r="A60" s="6"/>
      <c r="B60" s="6"/>
      <c r="C60" s="6"/>
      <c r="D60" s="6"/>
      <c r="E60" s="50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4.25" customHeight="1" x14ac:dyDescent="0.25">
      <c r="A61" s="6"/>
      <c r="B61" s="6"/>
      <c r="C61" s="6"/>
      <c r="D61" s="6"/>
      <c r="E61" s="50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4.25" customHeight="1" x14ac:dyDescent="0.25">
      <c r="A62" s="6"/>
      <c r="B62" s="6"/>
      <c r="C62" s="6"/>
      <c r="D62" s="6"/>
      <c r="E62" s="50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4.25" customHeight="1" x14ac:dyDescent="0.25">
      <c r="A63" s="6"/>
      <c r="B63" s="6"/>
      <c r="C63" s="6"/>
      <c r="D63" s="6"/>
      <c r="E63" s="50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4.25" customHeight="1" x14ac:dyDescent="0.25">
      <c r="A64" s="6"/>
      <c r="B64" s="6"/>
      <c r="C64" s="6"/>
      <c r="D64" s="6"/>
      <c r="E64" s="50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4.25" customHeight="1" x14ac:dyDescent="0.25">
      <c r="A65" s="6"/>
      <c r="B65" s="6"/>
      <c r="C65" s="6"/>
      <c r="D65" s="6"/>
      <c r="E65" s="50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4.25" customHeight="1" x14ac:dyDescent="0.25">
      <c r="A66" s="6"/>
      <c r="B66" s="6"/>
      <c r="C66" s="6"/>
      <c r="D66" s="6"/>
      <c r="E66" s="50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4.25" customHeight="1" x14ac:dyDescent="0.25">
      <c r="A67" s="6"/>
      <c r="B67" s="6"/>
      <c r="C67" s="6"/>
      <c r="D67" s="6"/>
      <c r="E67" s="50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4.25" customHeight="1" x14ac:dyDescent="0.25">
      <c r="A68" s="6"/>
      <c r="B68" s="6"/>
      <c r="C68" s="6"/>
      <c r="D68" s="6"/>
      <c r="E68" s="50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4.25" customHeight="1" x14ac:dyDescent="0.25">
      <c r="A69" s="6"/>
      <c r="B69" s="6"/>
      <c r="C69" s="6"/>
      <c r="D69" s="6"/>
      <c r="E69" s="50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4.25" customHeight="1" x14ac:dyDescent="0.25">
      <c r="A70" s="6"/>
      <c r="B70" s="6"/>
      <c r="C70" s="6"/>
      <c r="D70" s="6"/>
      <c r="E70" s="50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4.25" customHeight="1" x14ac:dyDescent="0.25">
      <c r="A71" s="6"/>
      <c r="B71" s="6"/>
      <c r="C71" s="6"/>
      <c r="D71" s="6"/>
      <c r="E71" s="50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4.25" customHeight="1" x14ac:dyDescent="0.25">
      <c r="A72" s="6"/>
      <c r="B72" s="6"/>
      <c r="C72" s="6"/>
      <c r="D72" s="6"/>
      <c r="E72" s="50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4.25" customHeight="1" x14ac:dyDescent="0.25">
      <c r="A73" s="6"/>
      <c r="B73" s="6"/>
      <c r="C73" s="6"/>
      <c r="D73" s="6"/>
      <c r="E73" s="50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4.25" customHeight="1" x14ac:dyDescent="0.25">
      <c r="A74" s="6"/>
      <c r="B74" s="6"/>
      <c r="C74" s="6"/>
      <c r="D74" s="6"/>
      <c r="E74" s="50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4.25" customHeight="1" x14ac:dyDescent="0.25">
      <c r="A75" s="6"/>
      <c r="B75" s="6"/>
      <c r="C75" s="6"/>
      <c r="D75" s="6"/>
      <c r="E75" s="50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4.25" customHeight="1" x14ac:dyDescent="0.25">
      <c r="A76" s="6"/>
      <c r="B76" s="6"/>
      <c r="C76" s="6"/>
      <c r="D76" s="6"/>
      <c r="E76" s="50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4.25" customHeight="1" x14ac:dyDescent="0.25">
      <c r="A77" s="6"/>
      <c r="B77" s="6"/>
      <c r="C77" s="6"/>
      <c r="D77" s="6"/>
      <c r="E77" s="50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4.25" customHeight="1" x14ac:dyDescent="0.25">
      <c r="A78" s="6"/>
      <c r="B78" s="6"/>
      <c r="C78" s="6"/>
      <c r="D78" s="6"/>
      <c r="E78" s="50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4.25" customHeight="1" x14ac:dyDescent="0.25">
      <c r="A79" s="6"/>
      <c r="B79" s="6"/>
      <c r="C79" s="6"/>
      <c r="D79" s="6"/>
      <c r="E79" s="50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4.25" customHeight="1" x14ac:dyDescent="0.25">
      <c r="A80" s="6"/>
      <c r="B80" s="6"/>
      <c r="C80" s="6"/>
      <c r="D80" s="6"/>
      <c r="E80" s="50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4.25" customHeight="1" x14ac:dyDescent="0.25">
      <c r="A81" s="6"/>
      <c r="B81" s="6"/>
      <c r="C81" s="6"/>
      <c r="D81" s="6"/>
      <c r="E81" s="50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4.25" customHeight="1" x14ac:dyDescent="0.25">
      <c r="A82" s="6"/>
      <c r="B82" s="6"/>
      <c r="C82" s="6"/>
      <c r="D82" s="6"/>
      <c r="E82" s="50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4.25" customHeight="1" x14ac:dyDescent="0.25">
      <c r="A83" s="6"/>
      <c r="B83" s="6"/>
      <c r="C83" s="6"/>
      <c r="D83" s="6"/>
      <c r="E83" s="50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4.25" customHeight="1" x14ac:dyDescent="0.25">
      <c r="A84" s="6"/>
      <c r="B84" s="6"/>
      <c r="C84" s="6"/>
      <c r="D84" s="6"/>
      <c r="E84" s="50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4.25" customHeight="1" x14ac:dyDescent="0.25">
      <c r="A85" s="6"/>
      <c r="B85" s="6"/>
      <c r="C85" s="6"/>
      <c r="D85" s="6"/>
      <c r="E85" s="50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4.25" customHeight="1" x14ac:dyDescent="0.25">
      <c r="A86" s="6"/>
      <c r="B86" s="6"/>
      <c r="C86" s="6"/>
      <c r="D86" s="6"/>
      <c r="E86" s="50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4.25" customHeight="1" x14ac:dyDescent="0.25">
      <c r="A87" s="6"/>
      <c r="B87" s="6"/>
      <c r="C87" s="6"/>
      <c r="D87" s="6"/>
      <c r="E87" s="50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4.25" customHeight="1" x14ac:dyDescent="0.25">
      <c r="A88" s="6"/>
      <c r="B88" s="6"/>
      <c r="C88" s="6"/>
      <c r="D88" s="6"/>
      <c r="E88" s="50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4.25" customHeight="1" x14ac:dyDescent="0.25">
      <c r="A89" s="6"/>
      <c r="B89" s="6"/>
      <c r="C89" s="6"/>
      <c r="D89" s="6"/>
      <c r="E89" s="50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4.25" customHeight="1" x14ac:dyDescent="0.25">
      <c r="A90" s="6"/>
      <c r="B90" s="6"/>
      <c r="C90" s="6"/>
      <c r="D90" s="6"/>
      <c r="E90" s="50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4.25" customHeight="1" x14ac:dyDescent="0.25">
      <c r="A91" s="6"/>
      <c r="B91" s="6"/>
      <c r="C91" s="6"/>
      <c r="D91" s="6"/>
      <c r="E91" s="50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4.25" customHeight="1" x14ac:dyDescent="0.25">
      <c r="A92" s="6"/>
      <c r="B92" s="6"/>
      <c r="C92" s="6"/>
      <c r="D92" s="6"/>
      <c r="E92" s="50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4.25" customHeight="1" x14ac:dyDescent="0.25">
      <c r="A93" s="6"/>
      <c r="B93" s="6"/>
      <c r="C93" s="6"/>
      <c r="D93" s="6"/>
      <c r="E93" s="50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4.25" customHeight="1" x14ac:dyDescent="0.25">
      <c r="A94" s="6"/>
      <c r="B94" s="6"/>
      <c r="C94" s="6"/>
      <c r="D94" s="6"/>
      <c r="E94" s="50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4.25" customHeight="1" x14ac:dyDescent="0.25">
      <c r="A95" s="6"/>
      <c r="B95" s="6"/>
      <c r="C95" s="6"/>
      <c r="D95" s="6"/>
      <c r="E95" s="50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4.25" customHeight="1" x14ac:dyDescent="0.25">
      <c r="A96" s="6"/>
      <c r="B96" s="6"/>
      <c r="C96" s="6"/>
      <c r="D96" s="6"/>
      <c r="E96" s="50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4.25" customHeight="1" x14ac:dyDescent="0.25">
      <c r="A97" s="6"/>
      <c r="B97" s="6"/>
      <c r="C97" s="6"/>
      <c r="D97" s="6"/>
      <c r="E97" s="50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4.25" customHeight="1" x14ac:dyDescent="0.25">
      <c r="A98" s="6"/>
      <c r="B98" s="6"/>
      <c r="C98" s="6"/>
      <c r="D98" s="6"/>
      <c r="E98" s="50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4.25" customHeight="1" x14ac:dyDescent="0.25">
      <c r="A99" s="6"/>
      <c r="B99" s="6"/>
      <c r="C99" s="6"/>
      <c r="D99" s="6"/>
      <c r="E99" s="50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4.25" customHeight="1" x14ac:dyDescent="0.25">
      <c r="A100" s="6"/>
      <c r="B100" s="6"/>
      <c r="C100" s="6"/>
      <c r="D100" s="6"/>
      <c r="E100" s="50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4.25" customHeight="1" x14ac:dyDescent="0.25">
      <c r="A101" s="6"/>
      <c r="B101" s="6"/>
      <c r="C101" s="6"/>
      <c r="D101" s="6"/>
      <c r="E101" s="50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4.25" customHeight="1" x14ac:dyDescent="0.25">
      <c r="A102" s="6"/>
      <c r="B102" s="6"/>
      <c r="C102" s="6"/>
      <c r="D102" s="6"/>
      <c r="E102" s="50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4.25" customHeight="1" x14ac:dyDescent="0.25">
      <c r="A103" s="6"/>
      <c r="B103" s="6"/>
      <c r="C103" s="6"/>
      <c r="D103" s="6"/>
      <c r="E103" s="50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4.25" customHeight="1" x14ac:dyDescent="0.25">
      <c r="A104" s="6"/>
      <c r="B104" s="6"/>
      <c r="C104" s="6"/>
      <c r="D104" s="6"/>
      <c r="E104" s="50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4.25" customHeight="1" x14ac:dyDescent="0.25">
      <c r="A105" s="6"/>
      <c r="B105" s="6"/>
      <c r="C105" s="6"/>
      <c r="D105" s="6"/>
      <c r="E105" s="50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4.25" customHeight="1" x14ac:dyDescent="0.25">
      <c r="A106" s="6"/>
      <c r="B106" s="6"/>
      <c r="C106" s="6"/>
      <c r="D106" s="6"/>
      <c r="E106" s="50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4.25" customHeight="1" x14ac:dyDescent="0.25">
      <c r="A107" s="6"/>
      <c r="B107" s="6"/>
      <c r="C107" s="6"/>
      <c r="D107" s="6"/>
      <c r="E107" s="50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4.25" customHeight="1" x14ac:dyDescent="0.25">
      <c r="A108" s="6"/>
      <c r="B108" s="6"/>
      <c r="C108" s="6"/>
      <c r="D108" s="6"/>
      <c r="E108" s="50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4.25" customHeight="1" x14ac:dyDescent="0.25">
      <c r="A109" s="6"/>
      <c r="B109" s="6"/>
      <c r="C109" s="6"/>
      <c r="D109" s="6"/>
      <c r="E109" s="50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4.25" customHeight="1" x14ac:dyDescent="0.25">
      <c r="A110" s="6"/>
      <c r="B110" s="6"/>
      <c r="C110" s="6"/>
      <c r="D110" s="6"/>
      <c r="E110" s="50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4.25" customHeight="1" x14ac:dyDescent="0.25">
      <c r="A111" s="6"/>
      <c r="B111" s="6"/>
      <c r="C111" s="6"/>
      <c r="D111" s="6"/>
      <c r="E111" s="50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4.25" customHeight="1" x14ac:dyDescent="0.25">
      <c r="A112" s="6"/>
      <c r="B112" s="6"/>
      <c r="C112" s="6"/>
      <c r="D112" s="6"/>
      <c r="E112" s="50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4.25" customHeight="1" x14ac:dyDescent="0.25">
      <c r="A113" s="6"/>
      <c r="B113" s="6"/>
      <c r="C113" s="6"/>
      <c r="D113" s="6"/>
      <c r="E113" s="50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4.25" customHeight="1" x14ac:dyDescent="0.25">
      <c r="A114" s="6"/>
      <c r="B114" s="6"/>
      <c r="C114" s="6"/>
      <c r="D114" s="6"/>
      <c r="E114" s="50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4.25" customHeight="1" x14ac:dyDescent="0.25">
      <c r="A115" s="6"/>
      <c r="B115" s="6"/>
      <c r="C115" s="6"/>
      <c r="D115" s="6"/>
      <c r="E115" s="50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4.25" customHeight="1" x14ac:dyDescent="0.25">
      <c r="A116" s="6"/>
      <c r="B116" s="6"/>
      <c r="C116" s="6"/>
      <c r="D116" s="6"/>
      <c r="E116" s="50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4.25" customHeight="1" x14ac:dyDescent="0.25">
      <c r="A117" s="6"/>
      <c r="B117" s="6"/>
      <c r="C117" s="6"/>
      <c r="D117" s="6"/>
      <c r="E117" s="50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4.25" customHeight="1" x14ac:dyDescent="0.25">
      <c r="A118" s="6"/>
      <c r="B118" s="6"/>
      <c r="C118" s="6"/>
      <c r="D118" s="6"/>
      <c r="E118" s="50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4.25" customHeight="1" x14ac:dyDescent="0.25">
      <c r="A119" s="6"/>
      <c r="B119" s="6"/>
      <c r="C119" s="6"/>
      <c r="D119" s="6"/>
      <c r="E119" s="50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4.25" customHeight="1" x14ac:dyDescent="0.25">
      <c r="A120" s="6"/>
      <c r="B120" s="6"/>
      <c r="C120" s="6"/>
      <c r="D120" s="6"/>
      <c r="E120" s="50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4.25" customHeight="1" x14ac:dyDescent="0.25">
      <c r="A121" s="6"/>
      <c r="B121" s="6"/>
      <c r="C121" s="6"/>
      <c r="D121" s="6"/>
      <c r="E121" s="50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4.25" customHeight="1" x14ac:dyDescent="0.25">
      <c r="A122" s="6"/>
      <c r="B122" s="6"/>
      <c r="C122" s="6"/>
      <c r="D122" s="6"/>
      <c r="E122" s="50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4.25" customHeight="1" x14ac:dyDescent="0.25">
      <c r="A123" s="6"/>
      <c r="B123" s="6"/>
      <c r="C123" s="6"/>
      <c r="D123" s="6"/>
      <c r="E123" s="50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4.25" customHeight="1" x14ac:dyDescent="0.25">
      <c r="A124" s="6"/>
      <c r="B124" s="6"/>
      <c r="C124" s="6"/>
      <c r="D124" s="6"/>
      <c r="E124" s="50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4.25" customHeight="1" x14ac:dyDescent="0.25">
      <c r="A125" s="6"/>
      <c r="B125" s="6"/>
      <c r="C125" s="6"/>
      <c r="D125" s="6"/>
      <c r="E125" s="50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4.25" customHeight="1" x14ac:dyDescent="0.25">
      <c r="A126" s="6"/>
      <c r="B126" s="6"/>
      <c r="C126" s="6"/>
      <c r="D126" s="6"/>
      <c r="E126" s="50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4.25" customHeight="1" x14ac:dyDescent="0.25">
      <c r="A127" s="6"/>
      <c r="B127" s="6"/>
      <c r="C127" s="6"/>
      <c r="D127" s="6"/>
      <c r="E127" s="50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4.25" customHeight="1" x14ac:dyDescent="0.25">
      <c r="A128" s="6"/>
      <c r="B128" s="6"/>
      <c r="C128" s="6"/>
      <c r="D128" s="6"/>
      <c r="E128" s="50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4.25" customHeight="1" x14ac:dyDescent="0.25">
      <c r="A129" s="6"/>
      <c r="B129" s="6"/>
      <c r="C129" s="6"/>
      <c r="D129" s="6"/>
      <c r="E129" s="50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4.25" customHeight="1" x14ac:dyDescent="0.25">
      <c r="A130" s="6"/>
      <c r="B130" s="6"/>
      <c r="C130" s="6"/>
      <c r="D130" s="6"/>
      <c r="E130" s="50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4.25" customHeight="1" x14ac:dyDescent="0.25">
      <c r="A131" s="6"/>
      <c r="B131" s="6"/>
      <c r="C131" s="6"/>
      <c r="D131" s="6"/>
      <c r="E131" s="50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4.25" customHeight="1" x14ac:dyDescent="0.25">
      <c r="A132" s="6"/>
      <c r="B132" s="6"/>
      <c r="C132" s="6"/>
      <c r="D132" s="6"/>
      <c r="E132" s="50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4.25" customHeight="1" x14ac:dyDescent="0.25">
      <c r="A133" s="6"/>
      <c r="B133" s="6"/>
      <c r="C133" s="6"/>
      <c r="D133" s="6"/>
      <c r="E133" s="50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4.25" customHeight="1" x14ac:dyDescent="0.25">
      <c r="A134" s="6"/>
      <c r="B134" s="6"/>
      <c r="C134" s="6"/>
      <c r="D134" s="6"/>
      <c r="E134" s="50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4.25" customHeight="1" x14ac:dyDescent="0.25">
      <c r="A135" s="6"/>
      <c r="B135" s="6"/>
      <c r="C135" s="6"/>
      <c r="D135" s="6"/>
      <c r="E135" s="50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4.25" customHeight="1" x14ac:dyDescent="0.25">
      <c r="A136" s="6"/>
      <c r="B136" s="6"/>
      <c r="C136" s="6"/>
      <c r="D136" s="6"/>
      <c r="E136" s="50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4.25" customHeight="1" x14ac:dyDescent="0.25">
      <c r="A137" s="6"/>
      <c r="B137" s="6"/>
      <c r="C137" s="6"/>
      <c r="D137" s="6"/>
      <c r="E137" s="50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4.25" customHeight="1" x14ac:dyDescent="0.25">
      <c r="A138" s="6"/>
      <c r="B138" s="6"/>
      <c r="C138" s="6"/>
      <c r="D138" s="6"/>
      <c r="E138" s="50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4.25" customHeight="1" x14ac:dyDescent="0.25">
      <c r="A139" s="6"/>
      <c r="B139" s="6"/>
      <c r="C139" s="6"/>
      <c r="D139" s="6"/>
      <c r="E139" s="50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4.25" customHeight="1" x14ac:dyDescent="0.25">
      <c r="A140" s="6"/>
      <c r="B140" s="6"/>
      <c r="C140" s="6"/>
      <c r="D140" s="6"/>
      <c r="E140" s="50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4.25" customHeight="1" x14ac:dyDescent="0.25">
      <c r="A141" s="6"/>
      <c r="B141" s="6"/>
      <c r="C141" s="6"/>
      <c r="D141" s="6"/>
      <c r="E141" s="50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4.25" customHeight="1" x14ac:dyDescent="0.25">
      <c r="A142" s="6"/>
      <c r="B142" s="6"/>
      <c r="C142" s="6"/>
      <c r="D142" s="6"/>
      <c r="E142" s="50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4.25" customHeight="1" x14ac:dyDescent="0.25">
      <c r="A143" s="6"/>
      <c r="B143" s="6"/>
      <c r="C143" s="6"/>
      <c r="D143" s="6"/>
      <c r="E143" s="50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4.25" customHeight="1" x14ac:dyDescent="0.25">
      <c r="A144" s="6"/>
      <c r="B144" s="6"/>
      <c r="C144" s="6"/>
      <c r="D144" s="6"/>
      <c r="E144" s="50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4.25" customHeight="1" x14ac:dyDescent="0.25">
      <c r="A145" s="6"/>
      <c r="B145" s="6"/>
      <c r="C145" s="6"/>
      <c r="D145" s="6"/>
      <c r="E145" s="50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4.25" customHeight="1" x14ac:dyDescent="0.25">
      <c r="A146" s="6"/>
      <c r="B146" s="6"/>
      <c r="C146" s="6"/>
      <c r="D146" s="6"/>
      <c r="E146" s="50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4.25" customHeight="1" x14ac:dyDescent="0.25">
      <c r="A147" s="6"/>
      <c r="B147" s="6"/>
      <c r="C147" s="6"/>
      <c r="D147" s="6"/>
      <c r="E147" s="50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4.25" customHeight="1" x14ac:dyDescent="0.25">
      <c r="A148" s="6"/>
      <c r="B148" s="6"/>
      <c r="C148" s="6"/>
      <c r="D148" s="6"/>
      <c r="E148" s="50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4.25" customHeight="1" x14ac:dyDescent="0.25">
      <c r="A149" s="6"/>
      <c r="B149" s="6"/>
      <c r="C149" s="6"/>
      <c r="D149" s="6"/>
      <c r="E149" s="50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4.25" customHeight="1" x14ac:dyDescent="0.25">
      <c r="A150" s="6"/>
      <c r="B150" s="6"/>
      <c r="C150" s="6"/>
      <c r="D150" s="6"/>
      <c r="E150" s="50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4.25" customHeight="1" x14ac:dyDescent="0.25">
      <c r="A151" s="6"/>
      <c r="B151" s="6"/>
      <c r="C151" s="6"/>
      <c r="D151" s="6"/>
      <c r="E151" s="50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4.25" customHeight="1" x14ac:dyDescent="0.25">
      <c r="A152" s="6"/>
      <c r="B152" s="6"/>
      <c r="C152" s="6"/>
      <c r="D152" s="6"/>
      <c r="E152" s="50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4.25" customHeight="1" x14ac:dyDescent="0.25">
      <c r="A153" s="6"/>
      <c r="B153" s="6"/>
      <c r="C153" s="6"/>
      <c r="D153" s="6"/>
      <c r="E153" s="50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4.25" customHeight="1" x14ac:dyDescent="0.25">
      <c r="A154" s="6"/>
      <c r="B154" s="6"/>
      <c r="C154" s="6"/>
      <c r="D154" s="6"/>
      <c r="E154" s="50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4.25" customHeight="1" x14ac:dyDescent="0.25">
      <c r="A155" s="6"/>
      <c r="B155" s="6"/>
      <c r="C155" s="6"/>
      <c r="D155" s="6"/>
      <c r="E155" s="50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4.25" customHeight="1" x14ac:dyDescent="0.25">
      <c r="A156" s="6"/>
      <c r="B156" s="6"/>
      <c r="C156" s="6"/>
      <c r="D156" s="6"/>
      <c r="E156" s="50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4.25" customHeight="1" x14ac:dyDescent="0.25">
      <c r="A157" s="6"/>
      <c r="B157" s="6"/>
      <c r="C157" s="6"/>
      <c r="D157" s="6"/>
      <c r="E157" s="50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4.25" customHeight="1" x14ac:dyDescent="0.25">
      <c r="A158" s="6"/>
      <c r="B158" s="6"/>
      <c r="C158" s="6"/>
      <c r="D158" s="6"/>
      <c r="E158" s="50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4.25" customHeight="1" x14ac:dyDescent="0.25">
      <c r="A159" s="6"/>
      <c r="B159" s="6"/>
      <c r="C159" s="6"/>
      <c r="D159" s="6"/>
      <c r="E159" s="50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4.25" customHeight="1" x14ac:dyDescent="0.25">
      <c r="A160" s="6"/>
      <c r="B160" s="6"/>
      <c r="C160" s="6"/>
      <c r="D160" s="6"/>
      <c r="E160" s="50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4.25" customHeight="1" x14ac:dyDescent="0.25">
      <c r="A161" s="6"/>
      <c r="B161" s="6"/>
      <c r="C161" s="6"/>
      <c r="D161" s="6"/>
      <c r="E161" s="50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4.25" customHeight="1" x14ac:dyDescent="0.25">
      <c r="A162" s="6"/>
      <c r="B162" s="6"/>
      <c r="C162" s="6"/>
      <c r="D162" s="6"/>
      <c r="E162" s="50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4.25" customHeight="1" x14ac:dyDescent="0.25">
      <c r="A163" s="6"/>
      <c r="B163" s="6"/>
      <c r="C163" s="6"/>
      <c r="D163" s="6"/>
      <c r="E163" s="50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4.25" customHeight="1" x14ac:dyDescent="0.25">
      <c r="A164" s="6"/>
      <c r="B164" s="6"/>
      <c r="C164" s="6"/>
      <c r="D164" s="6"/>
      <c r="E164" s="50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4.25" customHeight="1" x14ac:dyDescent="0.25">
      <c r="A165" s="6"/>
      <c r="B165" s="6"/>
      <c r="C165" s="6"/>
      <c r="D165" s="6"/>
      <c r="E165" s="50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4.25" customHeight="1" x14ac:dyDescent="0.25">
      <c r="A166" s="6"/>
      <c r="B166" s="6"/>
      <c r="C166" s="6"/>
      <c r="D166" s="6"/>
      <c r="E166" s="50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4.25" customHeight="1" x14ac:dyDescent="0.25">
      <c r="A167" s="6"/>
      <c r="B167" s="6"/>
      <c r="C167" s="6"/>
      <c r="D167" s="6"/>
      <c r="E167" s="50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4.25" customHeight="1" x14ac:dyDescent="0.25">
      <c r="A168" s="6"/>
      <c r="B168" s="6"/>
      <c r="C168" s="6"/>
      <c r="D168" s="6"/>
      <c r="E168" s="50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4.25" customHeight="1" x14ac:dyDescent="0.25">
      <c r="A169" s="6"/>
      <c r="B169" s="6"/>
      <c r="C169" s="6"/>
      <c r="D169" s="6"/>
      <c r="E169" s="50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4.25" customHeight="1" x14ac:dyDescent="0.25">
      <c r="A170" s="6"/>
      <c r="B170" s="6"/>
      <c r="C170" s="6"/>
      <c r="D170" s="6"/>
      <c r="E170" s="50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4.25" customHeight="1" x14ac:dyDescent="0.25">
      <c r="A171" s="6"/>
      <c r="B171" s="6"/>
      <c r="C171" s="6"/>
      <c r="D171" s="6"/>
      <c r="E171" s="50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4.25" customHeight="1" x14ac:dyDescent="0.25">
      <c r="A172" s="6"/>
      <c r="B172" s="6"/>
      <c r="C172" s="6"/>
      <c r="D172" s="6"/>
      <c r="E172" s="50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4.25" customHeight="1" x14ac:dyDescent="0.25">
      <c r="A173" s="6"/>
      <c r="B173" s="6"/>
      <c r="C173" s="6"/>
      <c r="D173" s="6"/>
      <c r="E173" s="50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4.25" customHeight="1" x14ac:dyDescent="0.25">
      <c r="A174" s="6"/>
      <c r="B174" s="6"/>
      <c r="C174" s="6"/>
      <c r="D174" s="6"/>
      <c r="E174" s="50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4.25" customHeight="1" x14ac:dyDescent="0.25">
      <c r="A175" s="6"/>
      <c r="B175" s="6"/>
      <c r="C175" s="6"/>
      <c r="D175" s="6"/>
      <c r="E175" s="50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4.25" customHeight="1" x14ac:dyDescent="0.25">
      <c r="A176" s="6"/>
      <c r="B176" s="6"/>
      <c r="C176" s="6"/>
      <c r="D176" s="6"/>
      <c r="E176" s="50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4.25" customHeight="1" x14ac:dyDescent="0.25">
      <c r="A177" s="6"/>
      <c r="B177" s="6"/>
      <c r="C177" s="6"/>
      <c r="D177" s="6"/>
      <c r="E177" s="50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4.25" customHeight="1" x14ac:dyDescent="0.25">
      <c r="A178" s="6"/>
      <c r="B178" s="6"/>
      <c r="C178" s="6"/>
      <c r="D178" s="6"/>
      <c r="E178" s="50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4.25" customHeight="1" x14ac:dyDescent="0.25">
      <c r="A179" s="6"/>
      <c r="B179" s="6"/>
      <c r="C179" s="6"/>
      <c r="D179" s="6"/>
      <c r="E179" s="50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4.25" customHeight="1" x14ac:dyDescent="0.25">
      <c r="A180" s="6"/>
      <c r="B180" s="6"/>
      <c r="C180" s="6"/>
      <c r="D180" s="6"/>
      <c r="E180" s="50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4.25" customHeight="1" x14ac:dyDescent="0.25">
      <c r="A181" s="6"/>
      <c r="B181" s="6"/>
      <c r="C181" s="6"/>
      <c r="D181" s="6"/>
      <c r="E181" s="50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4.25" customHeight="1" x14ac:dyDescent="0.25">
      <c r="A182" s="6"/>
      <c r="B182" s="6"/>
      <c r="C182" s="6"/>
      <c r="D182" s="6"/>
      <c r="E182" s="50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4.25" customHeight="1" x14ac:dyDescent="0.25">
      <c r="A183" s="6"/>
      <c r="B183" s="6"/>
      <c r="C183" s="6"/>
      <c r="D183" s="6"/>
      <c r="E183" s="50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4.25" customHeight="1" x14ac:dyDescent="0.25">
      <c r="A184" s="6"/>
      <c r="B184" s="6"/>
      <c r="C184" s="6"/>
      <c r="D184" s="6"/>
      <c r="E184" s="50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4.25" customHeight="1" x14ac:dyDescent="0.25">
      <c r="A185" s="6"/>
      <c r="B185" s="6"/>
      <c r="C185" s="6"/>
      <c r="D185" s="6"/>
      <c r="E185" s="50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4.25" customHeight="1" x14ac:dyDescent="0.25">
      <c r="A186" s="6"/>
      <c r="B186" s="6"/>
      <c r="C186" s="6"/>
      <c r="D186" s="6"/>
      <c r="E186" s="50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4.25" customHeight="1" x14ac:dyDescent="0.25">
      <c r="A187" s="6"/>
      <c r="B187" s="6"/>
      <c r="C187" s="6"/>
      <c r="D187" s="6"/>
      <c r="E187" s="50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4.25" customHeight="1" x14ac:dyDescent="0.25">
      <c r="A188" s="6"/>
      <c r="B188" s="6"/>
      <c r="C188" s="6"/>
      <c r="D188" s="6"/>
      <c r="E188" s="50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4.25" customHeight="1" x14ac:dyDescent="0.25">
      <c r="A189" s="6"/>
      <c r="B189" s="6"/>
      <c r="C189" s="6"/>
      <c r="D189" s="6"/>
      <c r="E189" s="50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4.25" customHeight="1" x14ac:dyDescent="0.25">
      <c r="A190" s="6"/>
      <c r="B190" s="6"/>
      <c r="C190" s="6"/>
      <c r="D190" s="6"/>
      <c r="E190" s="50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4.25" customHeight="1" x14ac:dyDescent="0.25">
      <c r="A191" s="6"/>
      <c r="B191" s="6"/>
      <c r="C191" s="6"/>
      <c r="D191" s="6"/>
      <c r="E191" s="50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4.25" customHeight="1" x14ac:dyDescent="0.25">
      <c r="A192" s="6"/>
      <c r="B192" s="6"/>
      <c r="C192" s="6"/>
      <c r="D192" s="6"/>
      <c r="E192" s="50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4.25" customHeight="1" x14ac:dyDescent="0.25">
      <c r="A193" s="6"/>
      <c r="B193" s="6"/>
      <c r="C193" s="6"/>
      <c r="D193" s="6"/>
      <c r="E193" s="50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4.25" customHeight="1" x14ac:dyDescent="0.25">
      <c r="A194" s="6"/>
      <c r="B194" s="6"/>
      <c r="C194" s="6"/>
      <c r="D194" s="6"/>
      <c r="E194" s="50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4.25" customHeight="1" x14ac:dyDescent="0.25">
      <c r="A195" s="6"/>
      <c r="B195" s="6"/>
      <c r="C195" s="6"/>
      <c r="D195" s="6"/>
      <c r="E195" s="50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4.25" customHeight="1" x14ac:dyDescent="0.25">
      <c r="A196" s="6"/>
      <c r="B196" s="6"/>
      <c r="C196" s="6"/>
      <c r="D196" s="6"/>
      <c r="E196" s="50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4.25" customHeight="1" x14ac:dyDescent="0.25">
      <c r="A197" s="6"/>
      <c r="B197" s="6"/>
      <c r="C197" s="6"/>
      <c r="D197" s="6"/>
      <c r="E197" s="50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4.25" customHeight="1" x14ac:dyDescent="0.25">
      <c r="A198" s="6"/>
      <c r="B198" s="6"/>
      <c r="C198" s="6"/>
      <c r="D198" s="6"/>
      <c r="E198" s="50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4.25" customHeight="1" x14ac:dyDescent="0.25">
      <c r="A199" s="6"/>
      <c r="B199" s="6"/>
      <c r="C199" s="6"/>
      <c r="D199" s="6"/>
      <c r="E199" s="50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4.25" customHeight="1" x14ac:dyDescent="0.25">
      <c r="A200" s="6"/>
      <c r="B200" s="6"/>
      <c r="C200" s="6"/>
      <c r="D200" s="6"/>
      <c r="E200" s="50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4.25" customHeight="1" x14ac:dyDescent="0.25">
      <c r="A201" s="6"/>
      <c r="B201" s="6"/>
      <c r="C201" s="6"/>
      <c r="D201" s="6"/>
      <c r="E201" s="50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4.25" customHeight="1" x14ac:dyDescent="0.25">
      <c r="A202" s="6"/>
      <c r="B202" s="6"/>
      <c r="C202" s="6"/>
      <c r="D202" s="6"/>
      <c r="E202" s="50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4.25" customHeight="1" x14ac:dyDescent="0.25">
      <c r="A203" s="6"/>
      <c r="B203" s="6"/>
      <c r="C203" s="6"/>
      <c r="D203" s="6"/>
      <c r="E203" s="50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4.25" customHeight="1" x14ac:dyDescent="0.25">
      <c r="A204" s="6"/>
      <c r="B204" s="6"/>
      <c r="C204" s="6"/>
      <c r="D204" s="6"/>
      <c r="E204" s="50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4.25" customHeight="1" x14ac:dyDescent="0.25">
      <c r="A205" s="6"/>
      <c r="B205" s="6"/>
      <c r="C205" s="6"/>
      <c r="D205" s="6"/>
      <c r="E205" s="50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4.25" customHeight="1" x14ac:dyDescent="0.25">
      <c r="A206" s="6"/>
      <c r="B206" s="6"/>
      <c r="C206" s="6"/>
      <c r="D206" s="6"/>
      <c r="E206" s="50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4.25" customHeight="1" x14ac:dyDescent="0.25">
      <c r="A207" s="6"/>
      <c r="B207" s="6"/>
      <c r="C207" s="6"/>
      <c r="D207" s="6"/>
      <c r="E207" s="50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4.25" customHeight="1" x14ac:dyDescent="0.25">
      <c r="A208" s="6"/>
      <c r="B208" s="6"/>
      <c r="C208" s="6"/>
      <c r="D208" s="6"/>
      <c r="E208" s="50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4.25" customHeight="1" x14ac:dyDescent="0.25">
      <c r="A209" s="6"/>
      <c r="B209" s="6"/>
      <c r="C209" s="6"/>
      <c r="D209" s="6"/>
      <c r="E209" s="50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4.25" customHeight="1" x14ac:dyDescent="0.25">
      <c r="A210" s="6"/>
      <c r="B210" s="6"/>
      <c r="C210" s="6"/>
      <c r="D210" s="6"/>
      <c r="E210" s="50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4.25" customHeight="1" x14ac:dyDescent="0.25">
      <c r="A211" s="6"/>
      <c r="B211" s="6"/>
      <c r="C211" s="6"/>
      <c r="D211" s="6"/>
      <c r="E211" s="50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4.25" customHeight="1" x14ac:dyDescent="0.25">
      <c r="A212" s="6"/>
      <c r="B212" s="6"/>
      <c r="C212" s="6"/>
      <c r="D212" s="6"/>
      <c r="E212" s="50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4.25" customHeight="1" x14ac:dyDescent="0.25">
      <c r="A213" s="6"/>
      <c r="B213" s="6"/>
      <c r="C213" s="6"/>
      <c r="D213" s="6"/>
      <c r="E213" s="50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4.25" customHeight="1" x14ac:dyDescent="0.25">
      <c r="A214" s="6"/>
      <c r="B214" s="6"/>
      <c r="C214" s="6"/>
      <c r="D214" s="6"/>
      <c r="E214" s="50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4.25" customHeight="1" x14ac:dyDescent="0.25">
      <c r="A215" s="6"/>
      <c r="B215" s="6"/>
      <c r="C215" s="6"/>
      <c r="D215" s="6"/>
      <c r="E215" s="50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4.25" customHeight="1" x14ac:dyDescent="0.25">
      <c r="A216" s="6"/>
      <c r="B216" s="6"/>
      <c r="C216" s="6"/>
      <c r="D216" s="6"/>
      <c r="E216" s="50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4.25" customHeight="1" x14ac:dyDescent="0.25">
      <c r="A217" s="6"/>
      <c r="B217" s="6"/>
      <c r="C217" s="6"/>
      <c r="D217" s="6"/>
      <c r="E217" s="50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4.25" customHeight="1" x14ac:dyDescent="0.25">
      <c r="A218" s="6"/>
      <c r="B218" s="6"/>
      <c r="C218" s="6"/>
      <c r="D218" s="6"/>
      <c r="E218" s="50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4.25" customHeight="1" x14ac:dyDescent="0.25">
      <c r="A219" s="6"/>
      <c r="B219" s="6"/>
      <c r="C219" s="6"/>
      <c r="D219" s="6"/>
      <c r="E219" s="50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4.25" customHeight="1" x14ac:dyDescent="0.25">
      <c r="A220" s="6"/>
      <c r="B220" s="6"/>
      <c r="C220" s="6"/>
      <c r="D220" s="6"/>
      <c r="E220" s="50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4.25" customHeight="1" x14ac:dyDescent="0.25">
      <c r="A221" s="6"/>
      <c r="B221" s="6"/>
      <c r="C221" s="6"/>
      <c r="D221" s="6"/>
      <c r="E221" s="50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4.25" customHeight="1" x14ac:dyDescent="0.25">
      <c r="A222" s="6"/>
      <c r="B222" s="6"/>
      <c r="C222" s="6"/>
      <c r="D222" s="6"/>
      <c r="E222" s="50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4.25" customHeight="1" x14ac:dyDescent="0.25">
      <c r="A223" s="6"/>
      <c r="B223" s="6"/>
      <c r="C223" s="6"/>
      <c r="D223" s="6"/>
      <c r="E223" s="50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4.25" customHeight="1" x14ac:dyDescent="0.25">
      <c r="A224" s="6"/>
      <c r="B224" s="6"/>
      <c r="C224" s="6"/>
      <c r="D224" s="6"/>
      <c r="E224" s="50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4.25" customHeight="1" x14ac:dyDescent="0.25">
      <c r="A225" s="6"/>
      <c r="B225" s="6"/>
      <c r="C225" s="6"/>
      <c r="D225" s="6"/>
      <c r="E225" s="50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4.25" customHeight="1" x14ac:dyDescent="0.25">
      <c r="A226" s="6"/>
      <c r="B226" s="6"/>
      <c r="C226" s="6"/>
      <c r="D226" s="6"/>
      <c r="E226" s="50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4.25" customHeight="1" x14ac:dyDescent="0.25">
      <c r="A227" s="6"/>
      <c r="B227" s="6"/>
      <c r="C227" s="6"/>
      <c r="D227" s="6"/>
      <c r="E227" s="50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4.25" customHeight="1" x14ac:dyDescent="0.25">
      <c r="A228" s="6"/>
      <c r="B228" s="6"/>
      <c r="C228" s="6"/>
      <c r="D228" s="6"/>
      <c r="E228" s="50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4.25" customHeight="1" x14ac:dyDescent="0.25">
      <c r="A229" s="6"/>
      <c r="B229" s="6"/>
      <c r="C229" s="6"/>
      <c r="D229" s="6"/>
      <c r="E229" s="50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4.25" customHeight="1" x14ac:dyDescent="0.25">
      <c r="A230" s="6"/>
      <c r="B230" s="6"/>
      <c r="C230" s="6"/>
      <c r="D230" s="6"/>
      <c r="E230" s="50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4.25" customHeight="1" x14ac:dyDescent="0.25">
      <c r="A231" s="6"/>
      <c r="B231" s="6"/>
      <c r="C231" s="6"/>
      <c r="D231" s="6"/>
      <c r="E231" s="50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4.25" customHeight="1" x14ac:dyDescent="0.25">
      <c r="A232" s="6"/>
      <c r="B232" s="6"/>
      <c r="C232" s="6"/>
      <c r="D232" s="6"/>
      <c r="E232" s="50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4.25" customHeight="1" x14ac:dyDescent="0.25">
      <c r="A233" s="6"/>
      <c r="B233" s="6"/>
      <c r="C233" s="6"/>
      <c r="D233" s="6"/>
      <c r="E233" s="50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4.25" customHeight="1" x14ac:dyDescent="0.25">
      <c r="A234" s="6"/>
      <c r="B234" s="6"/>
      <c r="C234" s="6"/>
      <c r="D234" s="6"/>
      <c r="E234" s="50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4.25" customHeight="1" x14ac:dyDescent="0.25">
      <c r="A235" s="6"/>
      <c r="B235" s="6"/>
      <c r="C235" s="6"/>
      <c r="D235" s="6"/>
      <c r="E235" s="50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4.25" customHeight="1" x14ac:dyDescent="0.25">
      <c r="A236" s="6"/>
      <c r="B236" s="6"/>
      <c r="C236" s="6"/>
      <c r="D236" s="6"/>
      <c r="E236" s="50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4.25" customHeight="1" x14ac:dyDescent="0.25">
      <c r="A237" s="6"/>
      <c r="B237" s="6"/>
      <c r="C237" s="6"/>
      <c r="D237" s="6"/>
      <c r="E237" s="50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4.25" customHeight="1" x14ac:dyDescent="0.25">
      <c r="A238" s="6"/>
      <c r="B238" s="6"/>
      <c r="C238" s="6"/>
      <c r="D238" s="6"/>
      <c r="E238" s="50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4.25" customHeight="1" x14ac:dyDescent="0.25">
      <c r="A239" s="6"/>
      <c r="B239" s="6"/>
      <c r="C239" s="6"/>
      <c r="D239" s="6"/>
      <c r="E239" s="50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/>
  </sheetViews>
  <sheetFormatPr defaultColWidth="12.625" defaultRowHeight="15" customHeight="1" x14ac:dyDescent="0.2"/>
  <cols>
    <col min="1" max="1" width="8" customWidth="1"/>
    <col min="2" max="2" width="30.125" customWidth="1"/>
    <col min="3" max="3" width="14.125" customWidth="1"/>
    <col min="4" max="4" width="16.875" hidden="1" customWidth="1"/>
    <col min="5" max="5" width="7.625" hidden="1" customWidth="1"/>
    <col min="6" max="6" width="9" hidden="1" customWidth="1"/>
    <col min="7" max="7" width="9.75" hidden="1" customWidth="1"/>
    <col min="8" max="8" width="10.875" customWidth="1"/>
    <col min="9" max="9" width="7.625" hidden="1" customWidth="1"/>
    <col min="10" max="10" width="9.25" customWidth="1"/>
    <col min="11" max="11" width="7.625" hidden="1" customWidth="1"/>
    <col min="12" max="12" width="9.5" hidden="1" customWidth="1"/>
    <col min="13" max="13" width="13.375" hidden="1" customWidth="1"/>
    <col min="14" max="14" width="9.25" customWidth="1"/>
    <col min="15" max="19" width="8" customWidth="1"/>
    <col min="20" max="20" width="14.25" customWidth="1"/>
    <col min="21" max="26" width="8" customWidth="1"/>
  </cols>
  <sheetData>
    <row r="1" spans="1:26" ht="14.25" customHeight="1" x14ac:dyDescent="0.4">
      <c r="A1" s="38" t="s">
        <v>57</v>
      </c>
      <c r="B1" s="39"/>
      <c r="C1" s="7"/>
      <c r="D1" s="7"/>
      <c r="E1" s="7"/>
      <c r="F1" s="40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4.25" customHeight="1" x14ac:dyDescent="0.25">
      <c r="A2" s="52"/>
      <c r="B2" s="53"/>
      <c r="C2" s="54"/>
      <c r="D2" s="54"/>
      <c r="E2" s="54"/>
      <c r="F2" s="55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</row>
    <row r="3" spans="1:26" ht="14.25" customHeight="1" x14ac:dyDescent="0.25">
      <c r="A3" s="57"/>
      <c r="B3" s="58"/>
      <c r="C3" s="59" t="s">
        <v>58</v>
      </c>
      <c r="D3" s="59">
        <v>0</v>
      </c>
      <c r="E3" s="59">
        <v>0</v>
      </c>
      <c r="F3" s="59">
        <v>0</v>
      </c>
      <c r="G3" s="59">
        <v>0</v>
      </c>
      <c r="H3" s="59">
        <v>0</v>
      </c>
      <c r="I3" s="59">
        <v>0</v>
      </c>
      <c r="J3" s="59">
        <v>0</v>
      </c>
      <c r="K3" s="59">
        <v>0</v>
      </c>
      <c r="L3" s="59">
        <v>0</v>
      </c>
      <c r="M3" s="59">
        <v>0</v>
      </c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</row>
    <row r="4" spans="1:26" ht="14.25" customHeight="1" x14ac:dyDescent="0.25">
      <c r="A4" s="60" t="s">
        <v>27</v>
      </c>
      <c r="B4" s="61"/>
      <c r="C4" s="62"/>
      <c r="D4" s="62"/>
      <c r="E4" s="62"/>
      <c r="F4" s="63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</row>
    <row r="5" spans="1:26" ht="14.25" customHeight="1" x14ac:dyDescent="0.25">
      <c r="A5" s="60"/>
      <c r="B5" s="61" t="s">
        <v>28</v>
      </c>
      <c r="C5" s="64">
        <f t="shared" ref="C5:C10" si="0">SUM(D5:M5)</f>
        <v>7163090.5216269577</v>
      </c>
      <c r="D5" s="64">
        <v>410000</v>
      </c>
      <c r="E5" s="64">
        <v>277500</v>
      </c>
      <c r="F5" s="64">
        <v>339000</v>
      </c>
      <c r="G5" s="64">
        <v>792762</v>
      </c>
      <c r="H5" s="64">
        <v>3922259.5216269577</v>
      </c>
      <c r="I5" s="64">
        <v>596603</v>
      </c>
      <c r="J5" s="64">
        <v>503055</v>
      </c>
      <c r="K5" s="64">
        <v>321911</v>
      </c>
      <c r="L5" s="64">
        <v>0</v>
      </c>
      <c r="M5" s="64">
        <v>0</v>
      </c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</row>
    <row r="6" spans="1:26" ht="14.25" customHeight="1" x14ac:dyDescent="0.25">
      <c r="A6" s="60"/>
      <c r="B6" s="61" t="s">
        <v>29</v>
      </c>
      <c r="C6" s="64">
        <f t="shared" si="0"/>
        <v>1837867.5</v>
      </c>
      <c r="D6" s="64">
        <v>0</v>
      </c>
      <c r="E6" s="64">
        <v>0</v>
      </c>
      <c r="F6" s="64">
        <v>1817867.5</v>
      </c>
      <c r="G6" s="64">
        <v>20000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</row>
    <row r="7" spans="1:26" ht="14.25" customHeight="1" x14ac:dyDescent="0.25">
      <c r="A7" s="60"/>
      <c r="B7" s="61" t="s">
        <v>30</v>
      </c>
      <c r="C7" s="64">
        <f t="shared" si="0"/>
        <v>3529941.02162696</v>
      </c>
      <c r="D7" s="64">
        <v>217000</v>
      </c>
      <c r="E7" s="64">
        <v>129000</v>
      </c>
      <c r="F7" s="64">
        <v>35000</v>
      </c>
      <c r="G7" s="64">
        <v>60000</v>
      </c>
      <c r="H7" s="64">
        <f>250000+2000741.02162696</f>
        <v>2250741.02162696</v>
      </c>
      <c r="I7" s="64">
        <v>0</v>
      </c>
      <c r="J7" s="64">
        <v>350000</v>
      </c>
      <c r="K7" s="64">
        <v>57500</v>
      </c>
      <c r="L7" s="64">
        <v>7700</v>
      </c>
      <c r="M7" s="64">
        <v>423000</v>
      </c>
      <c r="N7" s="64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</row>
    <row r="8" spans="1:26" ht="14.25" customHeight="1" x14ac:dyDescent="0.25">
      <c r="A8" s="60"/>
      <c r="B8" s="61" t="s">
        <v>31</v>
      </c>
      <c r="C8" s="64">
        <f t="shared" si="0"/>
        <v>347000</v>
      </c>
      <c r="D8" s="64">
        <v>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347000</v>
      </c>
      <c r="N8" s="56"/>
      <c r="O8" s="56"/>
      <c r="P8" s="56"/>
      <c r="Q8" s="56"/>
      <c r="R8" s="56"/>
      <c r="S8" s="56"/>
      <c r="T8" s="65"/>
      <c r="U8" s="56"/>
      <c r="V8" s="56"/>
      <c r="W8" s="56"/>
      <c r="X8" s="56"/>
      <c r="Y8" s="56"/>
      <c r="Z8" s="56"/>
    </row>
    <row r="9" spans="1:26" ht="14.25" customHeight="1" x14ac:dyDescent="0.25">
      <c r="A9" s="60"/>
      <c r="B9" s="61" t="s">
        <v>32</v>
      </c>
      <c r="C9" s="64">
        <f t="shared" si="0"/>
        <v>0</v>
      </c>
      <c r="D9" s="64">
        <v>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56"/>
      <c r="O9" s="56"/>
      <c r="P9" s="56"/>
      <c r="Q9" s="56"/>
      <c r="R9" s="56"/>
      <c r="S9" s="56"/>
      <c r="T9" s="65"/>
      <c r="U9" s="56"/>
      <c r="V9" s="56"/>
      <c r="W9" s="56"/>
      <c r="X9" s="56"/>
      <c r="Y9" s="56"/>
      <c r="Z9" s="56"/>
    </row>
    <row r="10" spans="1:26" ht="14.25" customHeight="1" x14ac:dyDescent="0.25">
      <c r="A10" s="60"/>
      <c r="B10" s="61" t="s">
        <v>33</v>
      </c>
      <c r="C10" s="64">
        <f t="shared" si="0"/>
        <v>0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56"/>
      <c r="O10" s="56"/>
      <c r="P10" s="56"/>
      <c r="Q10" s="56"/>
      <c r="R10" s="56"/>
      <c r="S10" s="56"/>
      <c r="T10" s="65"/>
      <c r="U10" s="56"/>
      <c r="V10" s="56"/>
      <c r="W10" s="56"/>
      <c r="X10" s="56"/>
      <c r="Y10" s="56"/>
      <c r="Z10" s="56"/>
    </row>
    <row r="11" spans="1:26" ht="14.25" customHeight="1" x14ac:dyDescent="0.25">
      <c r="A11" s="60"/>
      <c r="B11" s="61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56"/>
      <c r="O11" s="56"/>
      <c r="P11" s="56"/>
      <c r="Q11" s="56"/>
      <c r="R11" s="56"/>
      <c r="S11" s="56"/>
      <c r="T11" s="65"/>
      <c r="U11" s="56"/>
      <c r="V11" s="56"/>
      <c r="W11" s="56"/>
      <c r="X11" s="56"/>
      <c r="Y11" s="56"/>
      <c r="Z11" s="56"/>
    </row>
    <row r="12" spans="1:26" ht="14.25" customHeight="1" x14ac:dyDescent="0.25">
      <c r="A12" s="66" t="s">
        <v>34</v>
      </c>
      <c r="B12" s="67"/>
      <c r="C12" s="68">
        <f t="shared" ref="C12:M12" si="1">SUM(C5:C10)</f>
        <v>12877899.043253917</v>
      </c>
      <c r="D12" s="68">
        <f t="shared" si="1"/>
        <v>627000</v>
      </c>
      <c r="E12" s="68">
        <f t="shared" si="1"/>
        <v>406500</v>
      </c>
      <c r="F12" s="68">
        <f t="shared" si="1"/>
        <v>2191867.5</v>
      </c>
      <c r="G12" s="68">
        <f t="shared" si="1"/>
        <v>872762</v>
      </c>
      <c r="H12" s="68">
        <f t="shared" si="1"/>
        <v>6173000.5432539172</v>
      </c>
      <c r="I12" s="68">
        <f t="shared" si="1"/>
        <v>596603</v>
      </c>
      <c r="J12" s="68">
        <f t="shared" si="1"/>
        <v>853055</v>
      </c>
      <c r="K12" s="68">
        <f t="shared" si="1"/>
        <v>379411</v>
      </c>
      <c r="L12" s="68">
        <f t="shared" si="1"/>
        <v>7700</v>
      </c>
      <c r="M12" s="68">
        <f t="shared" si="1"/>
        <v>770000</v>
      </c>
      <c r="N12" s="56"/>
      <c r="O12" s="56"/>
      <c r="P12" s="56"/>
      <c r="Q12" s="56"/>
      <c r="R12" s="56"/>
      <c r="S12" s="56"/>
      <c r="T12" s="65"/>
      <c r="U12" s="56"/>
      <c r="V12" s="56"/>
      <c r="W12" s="56"/>
      <c r="X12" s="56"/>
      <c r="Y12" s="56"/>
      <c r="Z12" s="56"/>
    </row>
    <row r="13" spans="1:26" ht="14.25" customHeight="1" x14ac:dyDescent="0.25">
      <c r="A13" s="66"/>
      <c r="B13" s="67"/>
      <c r="C13" s="64"/>
      <c r="D13" s="64"/>
      <c r="E13" s="64"/>
      <c r="F13" s="63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65"/>
      <c r="U13" s="56"/>
      <c r="V13" s="56"/>
      <c r="W13" s="56"/>
      <c r="X13" s="56"/>
      <c r="Y13" s="56"/>
      <c r="Z13" s="56"/>
    </row>
    <row r="14" spans="1:26" ht="14.25" customHeight="1" x14ac:dyDescent="0.25">
      <c r="A14" s="60" t="s">
        <v>35</v>
      </c>
      <c r="B14" s="61"/>
      <c r="C14" s="64"/>
      <c r="D14" s="64"/>
      <c r="E14" s="64"/>
      <c r="F14" s="63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65"/>
      <c r="U14" s="56"/>
      <c r="V14" s="56"/>
      <c r="W14" s="56"/>
      <c r="X14" s="56"/>
      <c r="Y14" s="56"/>
      <c r="Z14" s="56"/>
    </row>
    <row r="15" spans="1:26" ht="14.25" customHeight="1" x14ac:dyDescent="0.25">
      <c r="A15" s="60"/>
      <c r="B15" s="61" t="s">
        <v>36</v>
      </c>
      <c r="C15" s="64">
        <f t="shared" ref="C15:C33" si="2">SUM(D15:M15)</f>
        <v>7925442.6599395815</v>
      </c>
      <c r="D15" s="64">
        <v>315174.93151875003</v>
      </c>
      <c r="E15" s="64">
        <v>303783.28586249996</v>
      </c>
      <c r="F15" s="64">
        <v>1442590.8759999999</v>
      </c>
      <c r="G15" s="64">
        <v>579709.45205999992</v>
      </c>
      <c r="H15" s="64">
        <v>3180183.3148899991</v>
      </c>
      <c r="I15" s="64">
        <v>400847.87154999998</v>
      </c>
      <c r="J15" s="64">
        <v>382388.22</v>
      </c>
      <c r="K15" s="64">
        <v>247782.77787500003</v>
      </c>
      <c r="L15" s="64">
        <v>691671.94625000004</v>
      </c>
      <c r="M15" s="64">
        <v>381309.98393333331</v>
      </c>
      <c r="N15" s="56"/>
      <c r="O15" s="56"/>
      <c r="P15" s="56"/>
      <c r="Q15" s="56"/>
      <c r="R15" s="56"/>
      <c r="S15" s="56"/>
      <c r="T15" s="65"/>
      <c r="U15" s="56"/>
      <c r="V15" s="56"/>
      <c r="W15" s="56"/>
      <c r="X15" s="56"/>
      <c r="Y15" s="56"/>
      <c r="Z15" s="56"/>
    </row>
    <row r="16" spans="1:26" ht="14.25" customHeight="1" x14ac:dyDescent="0.25">
      <c r="A16" s="60"/>
      <c r="B16" s="61" t="s">
        <v>37</v>
      </c>
      <c r="C16" s="64">
        <f t="shared" si="2"/>
        <v>814081.80005969794</v>
      </c>
      <c r="D16" s="64">
        <v>21278.795239843752</v>
      </c>
      <c r="E16" s="64">
        <v>29289.910732812499</v>
      </c>
      <c r="F16" s="64">
        <v>50324.109500000006</v>
      </c>
      <c r="G16" s="64">
        <v>65410.084632500002</v>
      </c>
      <c r="H16" s="64">
        <v>393251.03936125006</v>
      </c>
      <c r="I16" s="64">
        <v>48101.744586000001</v>
      </c>
      <c r="J16" s="64">
        <v>47798.527500000004</v>
      </c>
      <c r="K16" s="64">
        <v>30972.847234375004</v>
      </c>
      <c r="L16" s="64">
        <v>79990.993281250005</v>
      </c>
      <c r="M16" s="64">
        <v>47663.747991666671</v>
      </c>
      <c r="N16" s="56"/>
      <c r="O16" s="56"/>
      <c r="P16" s="56"/>
      <c r="Q16" s="56"/>
      <c r="R16" s="56"/>
      <c r="S16" s="56"/>
      <c r="T16" s="69"/>
      <c r="U16" s="56"/>
      <c r="V16" s="56"/>
      <c r="W16" s="56"/>
      <c r="X16" s="56"/>
      <c r="Y16" s="56"/>
      <c r="Z16" s="56"/>
    </row>
    <row r="17" spans="1:26" ht="14.25" customHeight="1" x14ac:dyDescent="0.25">
      <c r="A17" s="60"/>
      <c r="B17" s="61" t="s">
        <v>38</v>
      </c>
      <c r="C17" s="64">
        <f t="shared" si="2"/>
        <v>993066.38174028252</v>
      </c>
      <c r="D17" s="64">
        <v>34737.434605237497</v>
      </c>
      <c r="E17" s="64">
        <v>37567.108309724994</v>
      </c>
      <c r="F17" s="64">
        <v>139549.344912</v>
      </c>
      <c r="G17" s="64">
        <v>49580.57985319</v>
      </c>
      <c r="H17" s="64">
        <v>437292.69901217998</v>
      </c>
      <c r="I17" s="64">
        <v>55297.059191100001</v>
      </c>
      <c r="J17" s="64">
        <v>51945.109151400007</v>
      </c>
      <c r="K17" s="64">
        <v>34101.774015750008</v>
      </c>
      <c r="L17" s="64">
        <v>97328.576092500007</v>
      </c>
      <c r="M17" s="64">
        <v>55666.696597200003</v>
      </c>
      <c r="N17" s="56"/>
      <c r="O17" s="56"/>
      <c r="P17" s="56"/>
      <c r="Q17" s="56"/>
      <c r="R17" s="56"/>
      <c r="S17" s="56"/>
      <c r="T17" s="65"/>
      <c r="U17" s="56"/>
      <c r="V17" s="56"/>
      <c r="W17" s="56"/>
      <c r="X17" s="56"/>
      <c r="Y17" s="56"/>
      <c r="Z17" s="56"/>
    </row>
    <row r="18" spans="1:26" ht="14.25" customHeight="1" x14ac:dyDescent="0.25">
      <c r="A18" s="60"/>
      <c r="B18" s="61" t="s">
        <v>39</v>
      </c>
      <c r="C18" s="64">
        <f t="shared" si="2"/>
        <v>607661</v>
      </c>
      <c r="D18" s="64">
        <v>0</v>
      </c>
      <c r="E18" s="64">
        <v>0</v>
      </c>
      <c r="F18" s="64">
        <v>0</v>
      </c>
      <c r="G18" s="64">
        <v>14193</v>
      </c>
      <c r="H18" s="64">
        <v>338354</v>
      </c>
      <c r="I18" s="64">
        <v>0</v>
      </c>
      <c r="J18" s="64">
        <v>0</v>
      </c>
      <c r="K18" s="64">
        <v>0</v>
      </c>
      <c r="L18" s="64">
        <v>225004</v>
      </c>
      <c r="M18" s="64">
        <v>30110</v>
      </c>
      <c r="N18" s="56"/>
      <c r="O18" s="56"/>
      <c r="P18" s="56"/>
      <c r="Q18" s="56"/>
      <c r="R18" s="56"/>
      <c r="S18" s="56"/>
      <c r="T18" s="65"/>
      <c r="U18" s="56"/>
      <c r="V18" s="56"/>
      <c r="W18" s="56"/>
      <c r="X18" s="56"/>
      <c r="Y18" s="56"/>
      <c r="Z18" s="56"/>
    </row>
    <row r="19" spans="1:26" ht="14.25" customHeight="1" x14ac:dyDescent="0.25">
      <c r="A19" s="60"/>
      <c r="B19" s="61" t="s">
        <v>40</v>
      </c>
      <c r="C19" s="64">
        <f t="shared" si="2"/>
        <v>110141</v>
      </c>
      <c r="D19" s="64">
        <v>5459</v>
      </c>
      <c r="E19" s="64">
        <v>1925</v>
      </c>
      <c r="F19" s="64">
        <v>21000</v>
      </c>
      <c r="G19" s="64">
        <v>200</v>
      </c>
      <c r="H19" s="64">
        <v>46872</v>
      </c>
      <c r="I19" s="64">
        <v>0</v>
      </c>
      <c r="J19" s="64">
        <v>625</v>
      </c>
      <c r="K19" s="64">
        <v>1100</v>
      </c>
      <c r="L19" s="64">
        <v>31950</v>
      </c>
      <c r="M19" s="64">
        <v>1010</v>
      </c>
      <c r="N19" s="56"/>
      <c r="O19" s="56"/>
      <c r="P19" s="56"/>
      <c r="Q19" s="56"/>
      <c r="R19" s="56"/>
      <c r="S19" s="56"/>
      <c r="T19" s="65"/>
      <c r="U19" s="56"/>
      <c r="V19" s="56"/>
      <c r="W19" s="56"/>
      <c r="X19" s="56"/>
      <c r="Y19" s="56"/>
      <c r="Z19" s="56"/>
    </row>
    <row r="20" spans="1:26" ht="14.25" customHeight="1" x14ac:dyDescent="0.25">
      <c r="A20" s="60"/>
      <c r="B20" s="61" t="s">
        <v>41</v>
      </c>
      <c r="C20" s="64">
        <f t="shared" si="2"/>
        <v>66300</v>
      </c>
      <c r="D20" s="64">
        <v>0</v>
      </c>
      <c r="E20" s="64">
        <v>0</v>
      </c>
      <c r="F20" s="64">
        <v>0</v>
      </c>
      <c r="G20" s="64">
        <v>0</v>
      </c>
      <c r="H20" s="64">
        <v>900</v>
      </c>
      <c r="I20" s="64">
        <v>2000</v>
      </c>
      <c r="J20" s="64">
        <v>0</v>
      </c>
      <c r="K20" s="64">
        <v>0</v>
      </c>
      <c r="L20" s="64">
        <v>63400</v>
      </c>
      <c r="M20" s="64">
        <v>0</v>
      </c>
      <c r="N20" s="56"/>
      <c r="O20" s="56"/>
      <c r="P20" s="56"/>
      <c r="Q20" s="56"/>
      <c r="R20" s="56"/>
      <c r="S20" s="56"/>
      <c r="T20" s="65"/>
      <c r="U20" s="56"/>
      <c r="V20" s="56"/>
      <c r="W20" s="56"/>
      <c r="X20" s="56"/>
      <c r="Y20" s="56"/>
      <c r="Z20" s="56"/>
    </row>
    <row r="21" spans="1:26" ht="14.25" customHeight="1" x14ac:dyDescent="0.25">
      <c r="A21" s="60"/>
      <c r="B21" s="61" t="s">
        <v>42</v>
      </c>
      <c r="C21" s="64">
        <f t="shared" si="2"/>
        <v>12500</v>
      </c>
      <c r="D21" s="64">
        <v>0</v>
      </c>
      <c r="E21" s="64">
        <v>0</v>
      </c>
      <c r="F21" s="64">
        <v>3000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4250</v>
      </c>
      <c r="M21" s="64">
        <v>5250</v>
      </c>
      <c r="N21" s="56"/>
      <c r="O21" s="56"/>
      <c r="P21" s="56"/>
      <c r="Q21" s="56"/>
      <c r="R21" s="56"/>
      <c r="S21" s="56"/>
      <c r="T21" s="65"/>
      <c r="U21" s="56"/>
      <c r="V21" s="56"/>
      <c r="W21" s="56"/>
      <c r="X21" s="56"/>
      <c r="Y21" s="56"/>
      <c r="Z21" s="56"/>
    </row>
    <row r="22" spans="1:26" ht="14.25" customHeight="1" x14ac:dyDescent="0.25">
      <c r="A22" s="60"/>
      <c r="B22" s="61" t="s">
        <v>43</v>
      </c>
      <c r="C22" s="64">
        <f t="shared" si="2"/>
        <v>138491.83279365103</v>
      </c>
      <c r="D22" s="64">
        <v>0</v>
      </c>
      <c r="E22" s="64">
        <v>0</v>
      </c>
      <c r="F22" s="64">
        <v>0</v>
      </c>
      <c r="G22" s="64">
        <v>0</v>
      </c>
      <c r="H22" s="64">
        <v>0</v>
      </c>
      <c r="I22" s="64">
        <v>1265</v>
      </c>
      <c r="J22" s="64">
        <v>0</v>
      </c>
      <c r="K22" s="64">
        <v>0</v>
      </c>
      <c r="L22" s="64">
        <v>137226.83279365103</v>
      </c>
      <c r="M22" s="64">
        <v>0</v>
      </c>
      <c r="N22" s="56"/>
      <c r="O22" s="56"/>
      <c r="P22" s="56"/>
      <c r="Q22" s="56"/>
      <c r="R22" s="56"/>
      <c r="S22" s="56"/>
      <c r="T22" s="65"/>
      <c r="U22" s="56"/>
      <c r="V22" s="56"/>
      <c r="W22" s="56"/>
      <c r="X22" s="56"/>
      <c r="Y22" s="56"/>
      <c r="Z22" s="56"/>
    </row>
    <row r="23" spans="1:26" ht="14.25" customHeight="1" x14ac:dyDescent="0.25">
      <c r="A23" s="60"/>
      <c r="B23" s="61" t="s">
        <v>44</v>
      </c>
      <c r="C23" s="64">
        <f t="shared" si="2"/>
        <v>292696</v>
      </c>
      <c r="D23" s="64">
        <v>0</v>
      </c>
      <c r="E23" s="64">
        <v>0</v>
      </c>
      <c r="F23" s="64">
        <v>4000</v>
      </c>
      <c r="G23" s="64">
        <v>0</v>
      </c>
      <c r="H23" s="64">
        <v>109320</v>
      </c>
      <c r="I23" s="64">
        <v>0</v>
      </c>
      <c r="J23" s="64">
        <v>0</v>
      </c>
      <c r="K23" s="64">
        <v>0</v>
      </c>
      <c r="L23" s="64">
        <v>179376</v>
      </c>
      <c r="M23" s="64">
        <v>0</v>
      </c>
      <c r="N23" s="56"/>
      <c r="O23" s="56"/>
      <c r="P23" s="56"/>
      <c r="Q23" s="56"/>
      <c r="R23" s="56"/>
      <c r="S23" s="56"/>
      <c r="T23" s="65"/>
      <c r="U23" s="56"/>
      <c r="V23" s="56"/>
      <c r="W23" s="56"/>
      <c r="X23" s="56"/>
      <c r="Y23" s="56"/>
      <c r="Z23" s="56"/>
    </row>
    <row r="24" spans="1:26" ht="14.25" customHeight="1" x14ac:dyDescent="0.25">
      <c r="A24" s="60"/>
      <c r="B24" s="61" t="s">
        <v>45</v>
      </c>
      <c r="C24" s="64">
        <f t="shared" si="2"/>
        <v>16698.5</v>
      </c>
      <c r="D24" s="64">
        <v>275</v>
      </c>
      <c r="E24" s="64">
        <v>75</v>
      </c>
      <c r="F24" s="64">
        <v>3225</v>
      </c>
      <c r="G24" s="64">
        <v>0</v>
      </c>
      <c r="H24" s="64">
        <v>2923.5</v>
      </c>
      <c r="I24" s="64">
        <v>0</v>
      </c>
      <c r="J24" s="64">
        <v>0</v>
      </c>
      <c r="K24" s="64">
        <v>0</v>
      </c>
      <c r="L24" s="64">
        <v>200</v>
      </c>
      <c r="M24" s="64">
        <v>10000</v>
      </c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</row>
    <row r="25" spans="1:26" ht="14.25" customHeight="1" x14ac:dyDescent="0.25">
      <c r="A25" s="60"/>
      <c r="B25" s="61" t="s">
        <v>46</v>
      </c>
      <c r="C25" s="64">
        <f t="shared" si="2"/>
        <v>71715.8</v>
      </c>
      <c r="D25" s="64">
        <v>820</v>
      </c>
      <c r="E25" s="64">
        <v>400</v>
      </c>
      <c r="F25" s="64">
        <v>4050</v>
      </c>
      <c r="G25" s="64">
        <v>2000</v>
      </c>
      <c r="H25" s="64">
        <v>48720.800000000003</v>
      </c>
      <c r="I25" s="64">
        <v>2500</v>
      </c>
      <c r="J25" s="64">
        <v>1250</v>
      </c>
      <c r="K25" s="64">
        <v>1600</v>
      </c>
      <c r="L25" s="64">
        <v>7375</v>
      </c>
      <c r="M25" s="64">
        <v>3000</v>
      </c>
      <c r="N25" s="56"/>
      <c r="O25" s="56"/>
      <c r="P25" s="56"/>
      <c r="Q25" s="56"/>
      <c r="R25" s="56"/>
      <c r="S25" s="56"/>
      <c r="T25" s="70"/>
      <c r="U25" s="56"/>
      <c r="V25" s="56"/>
      <c r="W25" s="56"/>
      <c r="X25" s="56"/>
      <c r="Y25" s="56"/>
      <c r="Z25" s="56"/>
    </row>
    <row r="26" spans="1:26" ht="14.25" customHeight="1" x14ac:dyDescent="0.25">
      <c r="A26" s="60"/>
      <c r="B26" s="61" t="s">
        <v>47</v>
      </c>
      <c r="C26" s="64">
        <f t="shared" si="2"/>
        <v>118451.2</v>
      </c>
      <c r="D26" s="64">
        <v>1200</v>
      </c>
      <c r="E26" s="64">
        <v>1000</v>
      </c>
      <c r="F26" s="64">
        <v>8700</v>
      </c>
      <c r="G26" s="64">
        <v>600</v>
      </c>
      <c r="H26" s="64">
        <v>60055.199999999997</v>
      </c>
      <c r="I26" s="64">
        <v>2251</v>
      </c>
      <c r="J26" s="64">
        <v>0</v>
      </c>
      <c r="K26" s="64">
        <v>800</v>
      </c>
      <c r="L26" s="64">
        <v>40795</v>
      </c>
      <c r="M26" s="64">
        <v>3050</v>
      </c>
      <c r="N26" s="56"/>
      <c r="O26" s="56"/>
      <c r="P26" s="56"/>
      <c r="Q26" s="56"/>
      <c r="R26" s="56"/>
      <c r="S26" s="56"/>
      <c r="T26" s="70"/>
      <c r="U26" s="56"/>
      <c r="V26" s="56"/>
      <c r="W26" s="56"/>
      <c r="X26" s="56"/>
      <c r="Y26" s="56"/>
      <c r="Z26" s="56"/>
    </row>
    <row r="27" spans="1:26" ht="14.25" customHeight="1" x14ac:dyDescent="0.25">
      <c r="A27" s="60"/>
      <c r="B27" s="61" t="s">
        <v>48</v>
      </c>
      <c r="C27" s="64">
        <f t="shared" si="2"/>
        <v>34832</v>
      </c>
      <c r="D27" s="64">
        <v>50</v>
      </c>
      <c r="E27" s="64">
        <v>50</v>
      </c>
      <c r="F27" s="64">
        <v>325</v>
      </c>
      <c r="G27" s="64">
        <v>0</v>
      </c>
      <c r="H27" s="64">
        <v>4500</v>
      </c>
      <c r="I27" s="64">
        <v>0</v>
      </c>
      <c r="J27" s="64">
        <v>0</v>
      </c>
      <c r="K27" s="64">
        <v>0</v>
      </c>
      <c r="L27" s="64">
        <v>29907</v>
      </c>
      <c r="M27" s="64">
        <v>0</v>
      </c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</row>
    <row r="28" spans="1:26" ht="14.25" customHeight="1" x14ac:dyDescent="0.25">
      <c r="A28" s="60"/>
      <c r="B28" s="61" t="s">
        <v>49</v>
      </c>
      <c r="C28" s="64">
        <f t="shared" si="2"/>
        <v>766255</v>
      </c>
      <c r="D28" s="64">
        <v>91800</v>
      </c>
      <c r="E28" s="64">
        <v>39525</v>
      </c>
      <c r="F28" s="64">
        <v>154800</v>
      </c>
      <c r="G28" s="64">
        <v>11900</v>
      </c>
      <c r="H28" s="64">
        <v>427922</v>
      </c>
      <c r="I28" s="64">
        <v>8000</v>
      </c>
      <c r="J28" s="64">
        <v>12500</v>
      </c>
      <c r="K28" s="64">
        <v>13808</v>
      </c>
      <c r="L28" s="64">
        <v>6000</v>
      </c>
      <c r="M28" s="64">
        <v>0</v>
      </c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</row>
    <row r="29" spans="1:26" ht="14.25" customHeight="1" x14ac:dyDescent="0.25">
      <c r="A29" s="60"/>
      <c r="B29" s="61" t="s">
        <v>50</v>
      </c>
      <c r="C29" s="64">
        <f t="shared" si="2"/>
        <v>205206.68</v>
      </c>
      <c r="D29" s="64">
        <v>2000</v>
      </c>
      <c r="E29" s="64">
        <v>3000</v>
      </c>
      <c r="F29" s="64">
        <v>6000</v>
      </c>
      <c r="G29" s="64">
        <v>0</v>
      </c>
      <c r="H29" s="64">
        <v>108294</v>
      </c>
      <c r="I29" s="64">
        <v>0</v>
      </c>
      <c r="J29" s="64">
        <v>0</v>
      </c>
      <c r="K29" s="64">
        <v>0</v>
      </c>
      <c r="L29" s="64">
        <v>77912.679999999993</v>
      </c>
      <c r="M29" s="64">
        <v>8000</v>
      </c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</row>
    <row r="30" spans="1:26" ht="14.25" customHeight="1" x14ac:dyDescent="0.25">
      <c r="A30" s="60"/>
      <c r="B30" s="61" t="s">
        <v>51</v>
      </c>
      <c r="C30" s="64">
        <f t="shared" si="2"/>
        <v>114375</v>
      </c>
      <c r="D30" s="64">
        <v>0</v>
      </c>
      <c r="E30" s="64">
        <v>0</v>
      </c>
      <c r="F30" s="64">
        <v>0</v>
      </c>
      <c r="G30" s="64">
        <v>0</v>
      </c>
      <c r="H30" s="64">
        <v>20000</v>
      </c>
      <c r="I30" s="64">
        <v>0</v>
      </c>
      <c r="J30" s="64">
        <v>0</v>
      </c>
      <c r="K30" s="64">
        <v>0</v>
      </c>
      <c r="L30" s="64">
        <v>1025</v>
      </c>
      <c r="M30" s="64">
        <v>93350</v>
      </c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</row>
    <row r="31" spans="1:26" ht="14.25" customHeight="1" x14ac:dyDescent="0.25">
      <c r="A31" s="60"/>
      <c r="B31" s="61" t="s">
        <v>52</v>
      </c>
      <c r="C31" s="64">
        <f t="shared" si="2"/>
        <v>73468</v>
      </c>
      <c r="D31" s="64">
        <v>0</v>
      </c>
      <c r="E31" s="64">
        <v>0</v>
      </c>
      <c r="F31" s="64">
        <v>0</v>
      </c>
      <c r="G31" s="64">
        <v>0</v>
      </c>
      <c r="H31" s="64">
        <v>5847</v>
      </c>
      <c r="I31" s="64">
        <v>0</v>
      </c>
      <c r="J31" s="64">
        <v>0</v>
      </c>
      <c r="K31" s="64">
        <v>0</v>
      </c>
      <c r="L31" s="64">
        <v>62796</v>
      </c>
      <c r="M31" s="64">
        <v>4825</v>
      </c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</row>
    <row r="32" spans="1:26" ht="14.25" customHeight="1" x14ac:dyDescent="0.25">
      <c r="A32" s="60"/>
      <c r="B32" s="61" t="s">
        <v>53</v>
      </c>
      <c r="C32" s="71">
        <f t="shared" si="2"/>
        <v>0</v>
      </c>
      <c r="D32" s="64">
        <v>0</v>
      </c>
      <c r="E32" s="64">
        <v>0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</row>
    <row r="33" spans="1:26" ht="14.25" customHeight="1" x14ac:dyDescent="0.25">
      <c r="A33" s="60"/>
      <c r="B33" s="61" t="s">
        <v>54</v>
      </c>
      <c r="C33" s="71">
        <f t="shared" si="2"/>
        <v>2.3283064365386963E-10</v>
      </c>
      <c r="D33" s="64">
        <f t="shared" ref="D33:K33" si="3">+-D38*SUM($L$33:$M$33)</f>
        <v>73671.280350194182</v>
      </c>
      <c r="E33" s="64">
        <f t="shared" si="3"/>
        <v>71008.51425789237</v>
      </c>
      <c r="F33" s="64">
        <f t="shared" si="3"/>
        <v>337201.6814418048</v>
      </c>
      <c r="G33" s="64">
        <f t="shared" si="3"/>
        <v>135505.50279671903</v>
      </c>
      <c r="H33" s="64">
        <f t="shared" si="3"/>
        <v>743359.17335587007</v>
      </c>
      <c r="I33" s="64">
        <f t="shared" si="3"/>
        <v>93697.096340867603</v>
      </c>
      <c r="J33" s="64">
        <f t="shared" si="3"/>
        <v>89382.203154554532</v>
      </c>
      <c r="K33" s="64">
        <f t="shared" si="3"/>
        <v>57918.548302097573</v>
      </c>
      <c r="L33" s="64">
        <v>-1728509</v>
      </c>
      <c r="M33" s="64">
        <v>126765</v>
      </c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</row>
    <row r="34" spans="1:26" ht="14.25" customHeight="1" x14ac:dyDescent="0.25">
      <c r="A34" s="66" t="s">
        <v>55</v>
      </c>
      <c r="B34" s="67"/>
      <c r="C34" s="68">
        <f t="shared" ref="C34:M34" si="4">SUM(C15:C33)</f>
        <v>12361382.854533214</v>
      </c>
      <c r="D34" s="68">
        <f t="shared" si="4"/>
        <v>546466.44171402545</v>
      </c>
      <c r="E34" s="68">
        <f t="shared" si="4"/>
        <v>487623.81916292984</v>
      </c>
      <c r="F34" s="68">
        <f t="shared" si="4"/>
        <v>2174766.0118538048</v>
      </c>
      <c r="G34" s="68">
        <f t="shared" si="4"/>
        <v>859098.61934240884</v>
      </c>
      <c r="H34" s="68">
        <f t="shared" si="4"/>
        <v>5927794.7266192995</v>
      </c>
      <c r="I34" s="68">
        <f t="shared" si="4"/>
        <v>613959.77166796755</v>
      </c>
      <c r="J34" s="68">
        <f t="shared" si="4"/>
        <v>585889.05980595457</v>
      </c>
      <c r="K34" s="68">
        <f t="shared" si="4"/>
        <v>388083.94742722262</v>
      </c>
      <c r="L34" s="68">
        <f t="shared" si="4"/>
        <v>7700.0284174012486</v>
      </c>
      <c r="M34" s="68">
        <f t="shared" si="4"/>
        <v>770000.42852219997</v>
      </c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</row>
    <row r="35" spans="1:26" ht="14.25" customHeight="1" x14ac:dyDescent="0.25">
      <c r="A35" s="66"/>
      <c r="B35" s="67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</row>
    <row r="36" spans="1:26" ht="14.25" customHeight="1" x14ac:dyDescent="0.25">
      <c r="A36" s="66" t="s">
        <v>56</v>
      </c>
      <c r="B36" s="67"/>
      <c r="C36" s="68">
        <f t="shared" ref="C36:M36" si="5">C12-C34</f>
        <v>516516.18872070313</v>
      </c>
      <c r="D36" s="68">
        <f t="shared" si="5"/>
        <v>80533.558285974548</v>
      </c>
      <c r="E36" s="68">
        <f t="shared" si="5"/>
        <v>-81123.819162929838</v>
      </c>
      <c r="F36" s="68">
        <f t="shared" si="5"/>
        <v>17101.488146195188</v>
      </c>
      <c r="G36" s="68">
        <f t="shared" si="5"/>
        <v>13663.380657591159</v>
      </c>
      <c r="H36" s="68">
        <f t="shared" si="5"/>
        <v>245205.81663461775</v>
      </c>
      <c r="I36" s="68">
        <f t="shared" si="5"/>
        <v>-17356.77166796755</v>
      </c>
      <c r="J36" s="68">
        <f t="shared" si="5"/>
        <v>267165.94019404543</v>
      </c>
      <c r="K36" s="68">
        <f t="shared" si="5"/>
        <v>-8672.9474272226216</v>
      </c>
      <c r="L36" s="68">
        <f t="shared" si="5"/>
        <v>-2.8417401248589158E-2</v>
      </c>
      <c r="M36" s="68">
        <f t="shared" si="5"/>
        <v>-0.42852219997439533</v>
      </c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</row>
    <row r="37" spans="1:26" ht="14.25" customHeight="1" x14ac:dyDescent="0.25">
      <c r="A37" s="56"/>
      <c r="B37" s="56"/>
      <c r="C37" s="56"/>
      <c r="D37" s="56"/>
      <c r="E37" s="56"/>
      <c r="F37" s="63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</row>
    <row r="38" spans="1:26" ht="14.25" hidden="1" customHeight="1" x14ac:dyDescent="0.25">
      <c r="A38" s="56"/>
      <c r="B38" s="56"/>
      <c r="C38" s="56"/>
      <c r="D38" s="73">
        <f t="shared" ref="D38:K38" si="6">+D15/SUM($D$15:$K$15)</f>
        <v>4.5994416305098804E-2</v>
      </c>
      <c r="E38" s="73">
        <f t="shared" si="6"/>
        <v>4.4331999531693186E-2</v>
      </c>
      <c r="F38" s="73">
        <f t="shared" si="6"/>
        <v>0.21052158237633781</v>
      </c>
      <c r="G38" s="73">
        <f t="shared" si="6"/>
        <v>8.4598726635916235E-2</v>
      </c>
      <c r="H38" s="73">
        <f t="shared" si="6"/>
        <v>0.46409362130020154</v>
      </c>
      <c r="I38" s="73">
        <f t="shared" si="6"/>
        <v>5.8496923566354928E-2</v>
      </c>
      <c r="J38" s="73">
        <f t="shared" si="6"/>
        <v>5.5803051645303199E-2</v>
      </c>
      <c r="K38" s="73">
        <f t="shared" si="6"/>
        <v>3.6159678639094368E-2</v>
      </c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</row>
    <row r="39" spans="1:26" ht="14.25" customHeight="1" x14ac:dyDescent="0.25">
      <c r="A39" s="6"/>
      <c r="B39" s="6" t="s">
        <v>59</v>
      </c>
      <c r="C39" s="6"/>
      <c r="D39" s="6"/>
      <c r="E39" s="6"/>
      <c r="F39" s="50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4.25" customHeight="1" x14ac:dyDescent="0.25">
      <c r="A40" s="6"/>
      <c r="B40" s="6"/>
      <c r="C40" s="6"/>
      <c r="D40" s="6"/>
      <c r="E40" s="6"/>
      <c r="F40" s="50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4.25" customHeight="1" x14ac:dyDescent="0.25">
      <c r="A41" s="6"/>
      <c r="B41" s="6"/>
      <c r="C41" s="6"/>
      <c r="D41" s="6"/>
      <c r="E41" s="6"/>
      <c r="F41" s="50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4.25" customHeight="1" x14ac:dyDescent="0.25">
      <c r="A42" s="6"/>
      <c r="B42" s="6"/>
      <c r="C42" s="6"/>
      <c r="D42" s="6"/>
      <c r="E42" s="6"/>
      <c r="F42" s="50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4.25" customHeight="1" x14ac:dyDescent="0.25">
      <c r="A43" s="6"/>
      <c r="B43" s="6"/>
      <c r="C43" s="6"/>
      <c r="D43" s="6"/>
      <c r="E43" s="6"/>
      <c r="F43" s="50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4.25" customHeight="1" x14ac:dyDescent="0.25">
      <c r="A44" s="6"/>
      <c r="B44" s="6"/>
      <c r="C44" s="6"/>
      <c r="D44" s="6"/>
      <c r="E44" s="6"/>
      <c r="F44" s="50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4.25" customHeight="1" x14ac:dyDescent="0.25">
      <c r="A45" s="6"/>
      <c r="B45" s="6"/>
      <c r="C45" s="6"/>
      <c r="D45" s="6"/>
      <c r="E45" s="6"/>
      <c r="F45" s="50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4.25" customHeight="1" x14ac:dyDescent="0.25">
      <c r="A46" s="6"/>
      <c r="B46" s="6"/>
      <c r="C46" s="6"/>
      <c r="D46" s="6"/>
      <c r="E46" s="6"/>
      <c r="F46" s="50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4.25" customHeight="1" x14ac:dyDescent="0.25">
      <c r="A47" s="6"/>
      <c r="B47" s="6"/>
      <c r="C47" s="6"/>
      <c r="D47" s="6"/>
      <c r="E47" s="6"/>
      <c r="F47" s="50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4.25" customHeight="1" x14ac:dyDescent="0.25">
      <c r="A48" s="6"/>
      <c r="B48" s="6"/>
      <c r="C48" s="6"/>
      <c r="D48" s="6"/>
      <c r="E48" s="6"/>
      <c r="F48" s="50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4.25" customHeight="1" x14ac:dyDescent="0.25">
      <c r="A49" s="6"/>
      <c r="B49" s="6"/>
      <c r="C49" s="6"/>
      <c r="D49" s="6"/>
      <c r="E49" s="6"/>
      <c r="F49" s="50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4.25" customHeight="1" x14ac:dyDescent="0.25">
      <c r="A50" s="6"/>
      <c r="B50" s="6"/>
      <c r="C50" s="6"/>
      <c r="D50" s="6"/>
      <c r="E50" s="6"/>
      <c r="F50" s="50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4.25" customHeight="1" x14ac:dyDescent="0.25">
      <c r="A51" s="6"/>
      <c r="B51" s="6"/>
      <c r="C51" s="6"/>
      <c r="D51" s="6"/>
      <c r="E51" s="6"/>
      <c r="F51" s="50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4.25" customHeight="1" x14ac:dyDescent="0.25">
      <c r="A52" s="6"/>
      <c r="B52" s="6"/>
      <c r="C52" s="6"/>
      <c r="D52" s="6"/>
      <c r="E52" s="6"/>
      <c r="F52" s="50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4.25" customHeight="1" x14ac:dyDescent="0.25">
      <c r="A53" s="6"/>
      <c r="B53" s="6"/>
      <c r="C53" s="6"/>
      <c r="D53" s="6"/>
      <c r="E53" s="6"/>
      <c r="F53" s="50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4.25" customHeight="1" x14ac:dyDescent="0.25">
      <c r="A54" s="6"/>
      <c r="B54" s="6"/>
      <c r="C54" s="6"/>
      <c r="D54" s="6"/>
      <c r="E54" s="6"/>
      <c r="F54" s="50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4.25" customHeight="1" x14ac:dyDescent="0.25">
      <c r="A55" s="6"/>
      <c r="B55" s="6"/>
      <c r="C55" s="6"/>
      <c r="D55" s="6"/>
      <c r="E55" s="6"/>
      <c r="F55" s="50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4.25" customHeight="1" x14ac:dyDescent="0.25">
      <c r="A56" s="6"/>
      <c r="B56" s="6"/>
      <c r="C56" s="6"/>
      <c r="D56" s="6"/>
      <c r="E56" s="6"/>
      <c r="F56" s="50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4.25" customHeight="1" x14ac:dyDescent="0.25">
      <c r="A57" s="6"/>
      <c r="B57" s="6"/>
      <c r="C57" s="6"/>
      <c r="D57" s="6"/>
      <c r="E57" s="6"/>
      <c r="F57" s="50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4.25" customHeight="1" x14ac:dyDescent="0.25">
      <c r="A58" s="6"/>
      <c r="B58" s="6"/>
      <c r="C58" s="6"/>
      <c r="D58" s="6"/>
      <c r="E58" s="6"/>
      <c r="F58" s="50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4.25" customHeight="1" x14ac:dyDescent="0.25">
      <c r="A59" s="6"/>
      <c r="B59" s="6"/>
      <c r="C59" s="6"/>
      <c r="D59" s="6"/>
      <c r="E59" s="6"/>
      <c r="F59" s="50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4.25" customHeight="1" x14ac:dyDescent="0.25">
      <c r="A60" s="6"/>
      <c r="B60" s="6"/>
      <c r="C60" s="6"/>
      <c r="D60" s="6"/>
      <c r="E60" s="6"/>
      <c r="F60" s="50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4.25" customHeight="1" x14ac:dyDescent="0.25">
      <c r="A61" s="6"/>
      <c r="B61" s="6"/>
      <c r="C61" s="6"/>
      <c r="D61" s="6"/>
      <c r="E61" s="6"/>
      <c r="F61" s="50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4.25" customHeight="1" x14ac:dyDescent="0.25">
      <c r="A62" s="6"/>
      <c r="B62" s="6"/>
      <c r="C62" s="6"/>
      <c r="D62" s="6"/>
      <c r="E62" s="6"/>
      <c r="F62" s="50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4.25" customHeight="1" x14ac:dyDescent="0.25">
      <c r="A63" s="6"/>
      <c r="B63" s="6"/>
      <c r="C63" s="6"/>
      <c r="D63" s="6"/>
      <c r="E63" s="6"/>
      <c r="F63" s="50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4.25" customHeight="1" x14ac:dyDescent="0.25">
      <c r="A64" s="6"/>
      <c r="B64" s="6"/>
      <c r="C64" s="6"/>
      <c r="D64" s="6"/>
      <c r="E64" s="6"/>
      <c r="F64" s="50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4.25" customHeight="1" x14ac:dyDescent="0.25">
      <c r="A65" s="6"/>
      <c r="B65" s="6"/>
      <c r="C65" s="6"/>
      <c r="D65" s="6"/>
      <c r="E65" s="6"/>
      <c r="F65" s="50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4.25" customHeight="1" x14ac:dyDescent="0.25">
      <c r="A66" s="6"/>
      <c r="B66" s="6"/>
      <c r="C66" s="6"/>
      <c r="D66" s="6"/>
      <c r="E66" s="6"/>
      <c r="F66" s="50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4.25" customHeight="1" x14ac:dyDescent="0.25">
      <c r="A67" s="6"/>
      <c r="B67" s="6"/>
      <c r="C67" s="6"/>
      <c r="D67" s="6"/>
      <c r="E67" s="6"/>
      <c r="F67" s="50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4.25" customHeight="1" x14ac:dyDescent="0.25">
      <c r="A68" s="6"/>
      <c r="B68" s="6"/>
      <c r="C68" s="6"/>
      <c r="D68" s="6"/>
      <c r="E68" s="6"/>
      <c r="F68" s="50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4.25" customHeight="1" x14ac:dyDescent="0.25">
      <c r="A69" s="6"/>
      <c r="B69" s="6"/>
      <c r="C69" s="6"/>
      <c r="D69" s="6"/>
      <c r="E69" s="6"/>
      <c r="F69" s="50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4.25" customHeight="1" x14ac:dyDescent="0.25">
      <c r="A70" s="6"/>
      <c r="B70" s="6"/>
      <c r="C70" s="6"/>
      <c r="D70" s="6"/>
      <c r="E70" s="6"/>
      <c r="F70" s="50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4.25" customHeight="1" x14ac:dyDescent="0.25">
      <c r="A71" s="6"/>
      <c r="B71" s="6"/>
      <c r="C71" s="6"/>
      <c r="D71" s="6"/>
      <c r="E71" s="6"/>
      <c r="F71" s="50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4.25" customHeight="1" x14ac:dyDescent="0.25">
      <c r="A72" s="6"/>
      <c r="B72" s="6"/>
      <c r="C72" s="6"/>
      <c r="D72" s="6"/>
      <c r="E72" s="6"/>
      <c r="F72" s="50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4.25" customHeight="1" x14ac:dyDescent="0.25">
      <c r="A73" s="6"/>
      <c r="B73" s="6"/>
      <c r="C73" s="6"/>
      <c r="D73" s="6"/>
      <c r="E73" s="6"/>
      <c r="F73" s="50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4.25" customHeight="1" x14ac:dyDescent="0.25">
      <c r="A74" s="6"/>
      <c r="B74" s="6"/>
      <c r="C74" s="6"/>
      <c r="D74" s="6"/>
      <c r="E74" s="6"/>
      <c r="F74" s="50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4.25" customHeight="1" x14ac:dyDescent="0.25">
      <c r="A75" s="6"/>
      <c r="B75" s="6"/>
      <c r="C75" s="6"/>
      <c r="D75" s="6"/>
      <c r="E75" s="6"/>
      <c r="F75" s="50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4.25" customHeight="1" x14ac:dyDescent="0.25">
      <c r="A76" s="6"/>
      <c r="B76" s="6"/>
      <c r="C76" s="6"/>
      <c r="D76" s="6"/>
      <c r="E76" s="6"/>
      <c r="F76" s="50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4.25" customHeight="1" x14ac:dyDescent="0.25">
      <c r="A77" s="6"/>
      <c r="B77" s="6"/>
      <c r="C77" s="6"/>
      <c r="D77" s="6"/>
      <c r="E77" s="6"/>
      <c r="F77" s="50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4.25" customHeight="1" x14ac:dyDescent="0.25">
      <c r="A78" s="6"/>
      <c r="B78" s="6"/>
      <c r="C78" s="6"/>
      <c r="D78" s="6"/>
      <c r="E78" s="6"/>
      <c r="F78" s="50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4.25" customHeight="1" x14ac:dyDescent="0.25">
      <c r="A79" s="6"/>
      <c r="B79" s="6"/>
      <c r="C79" s="6"/>
      <c r="D79" s="6"/>
      <c r="E79" s="6"/>
      <c r="F79" s="50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4.25" customHeight="1" x14ac:dyDescent="0.25">
      <c r="A80" s="6"/>
      <c r="B80" s="6"/>
      <c r="C80" s="6"/>
      <c r="D80" s="6"/>
      <c r="E80" s="6"/>
      <c r="F80" s="50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4.25" customHeight="1" x14ac:dyDescent="0.25">
      <c r="A81" s="6"/>
      <c r="B81" s="6"/>
      <c r="C81" s="6"/>
      <c r="D81" s="6"/>
      <c r="E81" s="6"/>
      <c r="F81" s="50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4.25" customHeight="1" x14ac:dyDescent="0.25">
      <c r="A82" s="6"/>
      <c r="B82" s="6"/>
      <c r="C82" s="6"/>
      <c r="D82" s="6"/>
      <c r="E82" s="6"/>
      <c r="F82" s="50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4.25" customHeight="1" x14ac:dyDescent="0.25">
      <c r="A83" s="6"/>
      <c r="B83" s="6"/>
      <c r="C83" s="6"/>
      <c r="D83" s="6"/>
      <c r="E83" s="6"/>
      <c r="F83" s="50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4.25" customHeight="1" x14ac:dyDescent="0.25">
      <c r="A84" s="6"/>
      <c r="B84" s="6"/>
      <c r="C84" s="6"/>
      <c r="D84" s="6"/>
      <c r="E84" s="6"/>
      <c r="F84" s="50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4.25" customHeight="1" x14ac:dyDescent="0.25">
      <c r="A85" s="6"/>
      <c r="B85" s="6"/>
      <c r="C85" s="6"/>
      <c r="D85" s="6"/>
      <c r="E85" s="6"/>
      <c r="F85" s="50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4.25" customHeight="1" x14ac:dyDescent="0.25">
      <c r="A86" s="6"/>
      <c r="B86" s="6"/>
      <c r="C86" s="6"/>
      <c r="D86" s="6"/>
      <c r="E86" s="6"/>
      <c r="F86" s="50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4.25" customHeight="1" x14ac:dyDescent="0.25">
      <c r="A87" s="6"/>
      <c r="B87" s="6"/>
      <c r="C87" s="6"/>
      <c r="D87" s="6"/>
      <c r="E87" s="6"/>
      <c r="F87" s="50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4.25" customHeight="1" x14ac:dyDescent="0.25">
      <c r="A88" s="6"/>
      <c r="B88" s="6"/>
      <c r="C88" s="6"/>
      <c r="D88" s="6"/>
      <c r="E88" s="6"/>
      <c r="F88" s="50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4.25" customHeight="1" x14ac:dyDescent="0.25">
      <c r="A89" s="6"/>
      <c r="B89" s="6"/>
      <c r="C89" s="6"/>
      <c r="D89" s="6"/>
      <c r="E89" s="6"/>
      <c r="F89" s="50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4.25" customHeight="1" x14ac:dyDescent="0.25">
      <c r="A90" s="6"/>
      <c r="B90" s="6"/>
      <c r="C90" s="6"/>
      <c r="D90" s="6"/>
      <c r="E90" s="6"/>
      <c r="F90" s="50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4.25" customHeight="1" x14ac:dyDescent="0.25">
      <c r="A91" s="6"/>
      <c r="B91" s="6"/>
      <c r="C91" s="6"/>
      <c r="D91" s="6"/>
      <c r="E91" s="6"/>
      <c r="F91" s="50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4.25" customHeight="1" x14ac:dyDescent="0.25">
      <c r="A92" s="6"/>
      <c r="B92" s="6"/>
      <c r="C92" s="6"/>
      <c r="D92" s="6"/>
      <c r="E92" s="6"/>
      <c r="F92" s="50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4.25" customHeight="1" x14ac:dyDescent="0.25">
      <c r="A93" s="6"/>
      <c r="B93" s="6"/>
      <c r="C93" s="6"/>
      <c r="D93" s="6"/>
      <c r="E93" s="6"/>
      <c r="F93" s="50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4.25" customHeight="1" x14ac:dyDescent="0.25">
      <c r="A94" s="6"/>
      <c r="B94" s="6"/>
      <c r="C94" s="6"/>
      <c r="D94" s="6"/>
      <c r="E94" s="6"/>
      <c r="F94" s="50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4.25" customHeight="1" x14ac:dyDescent="0.25">
      <c r="A95" s="6"/>
      <c r="B95" s="6"/>
      <c r="C95" s="6"/>
      <c r="D95" s="6"/>
      <c r="E95" s="6"/>
      <c r="F95" s="50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4.25" customHeight="1" x14ac:dyDescent="0.25">
      <c r="A96" s="6"/>
      <c r="B96" s="6"/>
      <c r="C96" s="6"/>
      <c r="D96" s="6"/>
      <c r="E96" s="6"/>
      <c r="F96" s="50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4.25" customHeight="1" x14ac:dyDescent="0.25">
      <c r="A97" s="6"/>
      <c r="B97" s="6"/>
      <c r="C97" s="6"/>
      <c r="D97" s="6"/>
      <c r="E97" s="6"/>
      <c r="F97" s="50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4.25" customHeight="1" x14ac:dyDescent="0.25">
      <c r="A98" s="6"/>
      <c r="B98" s="6"/>
      <c r="C98" s="6"/>
      <c r="D98" s="6"/>
      <c r="E98" s="6"/>
      <c r="F98" s="50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4.25" customHeight="1" x14ac:dyDescent="0.25">
      <c r="A99" s="6"/>
      <c r="B99" s="6"/>
      <c r="C99" s="6"/>
      <c r="D99" s="6"/>
      <c r="E99" s="6"/>
      <c r="F99" s="50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4.25" customHeight="1" x14ac:dyDescent="0.25">
      <c r="A100" s="6"/>
      <c r="B100" s="6"/>
      <c r="C100" s="6"/>
      <c r="D100" s="6"/>
      <c r="E100" s="6"/>
      <c r="F100" s="50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4.25" customHeight="1" x14ac:dyDescent="0.25">
      <c r="A101" s="6"/>
      <c r="B101" s="6"/>
      <c r="C101" s="6"/>
      <c r="D101" s="6"/>
      <c r="E101" s="6"/>
      <c r="F101" s="50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4.25" customHeight="1" x14ac:dyDescent="0.25">
      <c r="A102" s="6"/>
      <c r="B102" s="6"/>
      <c r="C102" s="6"/>
      <c r="D102" s="6"/>
      <c r="E102" s="6"/>
      <c r="F102" s="50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4.25" customHeight="1" x14ac:dyDescent="0.25">
      <c r="A103" s="6"/>
      <c r="B103" s="6"/>
      <c r="C103" s="6"/>
      <c r="D103" s="6"/>
      <c r="E103" s="6"/>
      <c r="F103" s="50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4.25" customHeight="1" x14ac:dyDescent="0.25">
      <c r="A104" s="6"/>
      <c r="B104" s="6"/>
      <c r="C104" s="6"/>
      <c r="D104" s="6"/>
      <c r="E104" s="6"/>
      <c r="F104" s="50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4.25" customHeight="1" x14ac:dyDescent="0.25">
      <c r="A105" s="6"/>
      <c r="B105" s="6"/>
      <c r="C105" s="6"/>
      <c r="D105" s="6"/>
      <c r="E105" s="6"/>
      <c r="F105" s="50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4.25" customHeight="1" x14ac:dyDescent="0.25">
      <c r="A106" s="6"/>
      <c r="B106" s="6"/>
      <c r="C106" s="6"/>
      <c r="D106" s="6"/>
      <c r="E106" s="6"/>
      <c r="F106" s="50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4.25" customHeight="1" x14ac:dyDescent="0.25">
      <c r="A107" s="6"/>
      <c r="B107" s="6"/>
      <c r="C107" s="6"/>
      <c r="D107" s="6"/>
      <c r="E107" s="6"/>
      <c r="F107" s="50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4.25" customHeight="1" x14ac:dyDescent="0.25">
      <c r="A108" s="6"/>
      <c r="B108" s="6"/>
      <c r="C108" s="6"/>
      <c r="D108" s="6"/>
      <c r="E108" s="6"/>
      <c r="F108" s="50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4.25" customHeight="1" x14ac:dyDescent="0.25">
      <c r="A109" s="6"/>
      <c r="B109" s="6"/>
      <c r="C109" s="6"/>
      <c r="D109" s="6"/>
      <c r="E109" s="6"/>
      <c r="F109" s="50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4.25" customHeight="1" x14ac:dyDescent="0.25">
      <c r="A110" s="6"/>
      <c r="B110" s="6"/>
      <c r="C110" s="6"/>
      <c r="D110" s="6"/>
      <c r="E110" s="6"/>
      <c r="F110" s="50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4.25" customHeight="1" x14ac:dyDescent="0.25">
      <c r="A111" s="6"/>
      <c r="B111" s="6"/>
      <c r="C111" s="6"/>
      <c r="D111" s="6"/>
      <c r="E111" s="6"/>
      <c r="F111" s="50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4.25" customHeight="1" x14ac:dyDescent="0.25">
      <c r="A112" s="6"/>
      <c r="B112" s="6"/>
      <c r="C112" s="6"/>
      <c r="D112" s="6"/>
      <c r="E112" s="6"/>
      <c r="F112" s="50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4.25" customHeight="1" x14ac:dyDescent="0.25">
      <c r="A113" s="6"/>
      <c r="B113" s="6"/>
      <c r="C113" s="6"/>
      <c r="D113" s="6"/>
      <c r="E113" s="6"/>
      <c r="F113" s="50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4.25" customHeight="1" x14ac:dyDescent="0.25">
      <c r="A114" s="6"/>
      <c r="B114" s="6"/>
      <c r="C114" s="6"/>
      <c r="D114" s="6"/>
      <c r="E114" s="6"/>
      <c r="F114" s="50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4.25" customHeight="1" x14ac:dyDescent="0.25">
      <c r="A115" s="6"/>
      <c r="B115" s="6"/>
      <c r="C115" s="6"/>
      <c r="D115" s="6"/>
      <c r="E115" s="6"/>
      <c r="F115" s="50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4.25" customHeight="1" x14ac:dyDescent="0.25">
      <c r="A116" s="6"/>
      <c r="B116" s="6"/>
      <c r="C116" s="6"/>
      <c r="D116" s="6"/>
      <c r="E116" s="6"/>
      <c r="F116" s="50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4.25" customHeight="1" x14ac:dyDescent="0.25">
      <c r="A117" s="6"/>
      <c r="B117" s="6"/>
      <c r="C117" s="6"/>
      <c r="D117" s="6"/>
      <c r="E117" s="6"/>
      <c r="F117" s="50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4.25" customHeight="1" x14ac:dyDescent="0.25">
      <c r="A118" s="6"/>
      <c r="B118" s="6"/>
      <c r="C118" s="6"/>
      <c r="D118" s="6"/>
      <c r="E118" s="6"/>
      <c r="F118" s="50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4.25" customHeight="1" x14ac:dyDescent="0.25">
      <c r="A119" s="6"/>
      <c r="B119" s="6"/>
      <c r="C119" s="6"/>
      <c r="D119" s="6"/>
      <c r="E119" s="6"/>
      <c r="F119" s="50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4.25" customHeight="1" x14ac:dyDescent="0.25">
      <c r="A120" s="6"/>
      <c r="B120" s="6"/>
      <c r="C120" s="6"/>
      <c r="D120" s="6"/>
      <c r="E120" s="6"/>
      <c r="F120" s="50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4.25" customHeight="1" x14ac:dyDescent="0.25">
      <c r="A121" s="6"/>
      <c r="B121" s="6"/>
      <c r="C121" s="6"/>
      <c r="D121" s="6"/>
      <c r="E121" s="6"/>
      <c r="F121" s="50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4.25" customHeight="1" x14ac:dyDescent="0.25">
      <c r="A122" s="6"/>
      <c r="B122" s="6"/>
      <c r="C122" s="6"/>
      <c r="D122" s="6"/>
      <c r="E122" s="6"/>
      <c r="F122" s="50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4.25" customHeight="1" x14ac:dyDescent="0.25">
      <c r="A123" s="6"/>
      <c r="B123" s="6"/>
      <c r="C123" s="6"/>
      <c r="D123" s="6"/>
      <c r="E123" s="6"/>
      <c r="F123" s="50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4.25" customHeight="1" x14ac:dyDescent="0.25">
      <c r="A124" s="6"/>
      <c r="B124" s="6"/>
      <c r="C124" s="6"/>
      <c r="D124" s="6"/>
      <c r="E124" s="6"/>
      <c r="F124" s="50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4.25" customHeight="1" x14ac:dyDescent="0.25">
      <c r="A125" s="6"/>
      <c r="B125" s="6"/>
      <c r="C125" s="6"/>
      <c r="D125" s="6"/>
      <c r="E125" s="6"/>
      <c r="F125" s="50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4.25" customHeight="1" x14ac:dyDescent="0.25">
      <c r="A126" s="6"/>
      <c r="B126" s="6"/>
      <c r="C126" s="6"/>
      <c r="D126" s="6"/>
      <c r="E126" s="6"/>
      <c r="F126" s="50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4.25" customHeight="1" x14ac:dyDescent="0.25">
      <c r="A127" s="6"/>
      <c r="B127" s="6"/>
      <c r="C127" s="6"/>
      <c r="D127" s="6"/>
      <c r="E127" s="6"/>
      <c r="F127" s="50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4.25" customHeight="1" x14ac:dyDescent="0.25">
      <c r="A128" s="6"/>
      <c r="B128" s="6"/>
      <c r="C128" s="6"/>
      <c r="D128" s="6"/>
      <c r="E128" s="6"/>
      <c r="F128" s="50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4.25" customHeight="1" x14ac:dyDescent="0.25">
      <c r="A129" s="6"/>
      <c r="B129" s="6"/>
      <c r="C129" s="6"/>
      <c r="D129" s="6"/>
      <c r="E129" s="6"/>
      <c r="F129" s="50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4.25" customHeight="1" x14ac:dyDescent="0.25">
      <c r="A130" s="6"/>
      <c r="B130" s="6"/>
      <c r="C130" s="6"/>
      <c r="D130" s="6"/>
      <c r="E130" s="6"/>
      <c r="F130" s="50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4.25" customHeight="1" x14ac:dyDescent="0.25">
      <c r="A131" s="6"/>
      <c r="B131" s="6"/>
      <c r="C131" s="6"/>
      <c r="D131" s="6"/>
      <c r="E131" s="6"/>
      <c r="F131" s="50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4.25" customHeight="1" x14ac:dyDescent="0.25">
      <c r="A132" s="6"/>
      <c r="B132" s="6"/>
      <c r="C132" s="6"/>
      <c r="D132" s="6"/>
      <c r="E132" s="6"/>
      <c r="F132" s="50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4.25" customHeight="1" x14ac:dyDescent="0.25">
      <c r="A133" s="6"/>
      <c r="B133" s="6"/>
      <c r="C133" s="6"/>
      <c r="D133" s="6"/>
      <c r="E133" s="6"/>
      <c r="F133" s="50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4.25" customHeight="1" x14ac:dyDescent="0.25">
      <c r="A134" s="6"/>
      <c r="B134" s="6"/>
      <c r="C134" s="6"/>
      <c r="D134" s="6"/>
      <c r="E134" s="6"/>
      <c r="F134" s="50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4.25" customHeight="1" x14ac:dyDescent="0.25">
      <c r="A135" s="6"/>
      <c r="B135" s="6"/>
      <c r="C135" s="6"/>
      <c r="D135" s="6"/>
      <c r="E135" s="6"/>
      <c r="F135" s="50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4.25" customHeight="1" x14ac:dyDescent="0.25">
      <c r="A136" s="6"/>
      <c r="B136" s="6"/>
      <c r="C136" s="6"/>
      <c r="D136" s="6"/>
      <c r="E136" s="6"/>
      <c r="F136" s="50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4.25" customHeight="1" x14ac:dyDescent="0.25">
      <c r="A137" s="6"/>
      <c r="B137" s="6"/>
      <c r="C137" s="6"/>
      <c r="D137" s="6"/>
      <c r="E137" s="6"/>
      <c r="F137" s="50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4.25" customHeight="1" x14ac:dyDescent="0.25">
      <c r="A138" s="6"/>
      <c r="B138" s="6"/>
      <c r="C138" s="6"/>
      <c r="D138" s="6"/>
      <c r="E138" s="6"/>
      <c r="F138" s="50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4.25" customHeight="1" x14ac:dyDescent="0.25">
      <c r="A139" s="6"/>
      <c r="B139" s="6"/>
      <c r="C139" s="6"/>
      <c r="D139" s="6"/>
      <c r="E139" s="6"/>
      <c r="F139" s="50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4.25" customHeight="1" x14ac:dyDescent="0.25">
      <c r="A140" s="6"/>
      <c r="B140" s="6"/>
      <c r="C140" s="6"/>
      <c r="D140" s="6"/>
      <c r="E140" s="6"/>
      <c r="F140" s="50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4.25" customHeight="1" x14ac:dyDescent="0.25">
      <c r="A141" s="6"/>
      <c r="B141" s="6"/>
      <c r="C141" s="6"/>
      <c r="D141" s="6"/>
      <c r="E141" s="6"/>
      <c r="F141" s="50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4.25" customHeight="1" x14ac:dyDescent="0.25">
      <c r="A142" s="6"/>
      <c r="B142" s="6"/>
      <c r="C142" s="6"/>
      <c r="D142" s="6"/>
      <c r="E142" s="6"/>
      <c r="F142" s="50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4.25" customHeight="1" x14ac:dyDescent="0.25">
      <c r="A143" s="6"/>
      <c r="B143" s="6"/>
      <c r="C143" s="6"/>
      <c r="D143" s="6"/>
      <c r="E143" s="6"/>
      <c r="F143" s="50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4.25" customHeight="1" x14ac:dyDescent="0.25">
      <c r="A144" s="6"/>
      <c r="B144" s="6"/>
      <c r="C144" s="6"/>
      <c r="D144" s="6"/>
      <c r="E144" s="6"/>
      <c r="F144" s="50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4.25" customHeight="1" x14ac:dyDescent="0.25">
      <c r="A145" s="6"/>
      <c r="B145" s="6"/>
      <c r="C145" s="6"/>
      <c r="D145" s="6"/>
      <c r="E145" s="6"/>
      <c r="F145" s="50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4.25" customHeight="1" x14ac:dyDescent="0.25">
      <c r="A146" s="6"/>
      <c r="B146" s="6"/>
      <c r="C146" s="6"/>
      <c r="D146" s="6"/>
      <c r="E146" s="6"/>
      <c r="F146" s="50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4.25" customHeight="1" x14ac:dyDescent="0.25">
      <c r="A147" s="6"/>
      <c r="B147" s="6"/>
      <c r="C147" s="6"/>
      <c r="D147" s="6"/>
      <c r="E147" s="6"/>
      <c r="F147" s="50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4.25" customHeight="1" x14ac:dyDescent="0.25">
      <c r="A148" s="6"/>
      <c r="B148" s="6"/>
      <c r="C148" s="6"/>
      <c r="D148" s="6"/>
      <c r="E148" s="6"/>
      <c r="F148" s="50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4.25" customHeight="1" x14ac:dyDescent="0.25">
      <c r="A149" s="6"/>
      <c r="B149" s="6"/>
      <c r="C149" s="6"/>
      <c r="D149" s="6"/>
      <c r="E149" s="6"/>
      <c r="F149" s="50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4.25" customHeight="1" x14ac:dyDescent="0.25">
      <c r="A150" s="6"/>
      <c r="B150" s="6"/>
      <c r="C150" s="6"/>
      <c r="D150" s="6"/>
      <c r="E150" s="6"/>
      <c r="F150" s="50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4.25" customHeight="1" x14ac:dyDescent="0.25">
      <c r="A151" s="6"/>
      <c r="B151" s="6"/>
      <c r="C151" s="6"/>
      <c r="D151" s="6"/>
      <c r="E151" s="6"/>
      <c r="F151" s="50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4.25" customHeight="1" x14ac:dyDescent="0.25">
      <c r="A152" s="6"/>
      <c r="B152" s="6"/>
      <c r="C152" s="6"/>
      <c r="D152" s="6"/>
      <c r="E152" s="6"/>
      <c r="F152" s="50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4.25" customHeight="1" x14ac:dyDescent="0.25">
      <c r="A153" s="6"/>
      <c r="B153" s="6"/>
      <c r="C153" s="6"/>
      <c r="D153" s="6"/>
      <c r="E153" s="6"/>
      <c r="F153" s="50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4.25" customHeight="1" x14ac:dyDescent="0.25">
      <c r="A154" s="6"/>
      <c r="B154" s="6"/>
      <c r="C154" s="6"/>
      <c r="D154" s="6"/>
      <c r="E154" s="6"/>
      <c r="F154" s="50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4.25" customHeight="1" x14ac:dyDescent="0.25">
      <c r="A155" s="6"/>
      <c r="B155" s="6"/>
      <c r="C155" s="6"/>
      <c r="D155" s="6"/>
      <c r="E155" s="6"/>
      <c r="F155" s="50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4.25" customHeight="1" x14ac:dyDescent="0.25">
      <c r="A156" s="6"/>
      <c r="B156" s="6"/>
      <c r="C156" s="6"/>
      <c r="D156" s="6"/>
      <c r="E156" s="6"/>
      <c r="F156" s="50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4.25" customHeight="1" x14ac:dyDescent="0.25">
      <c r="A157" s="6"/>
      <c r="B157" s="6"/>
      <c r="C157" s="6"/>
      <c r="D157" s="6"/>
      <c r="E157" s="6"/>
      <c r="F157" s="50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4.25" customHeight="1" x14ac:dyDescent="0.25">
      <c r="A158" s="6"/>
      <c r="B158" s="6"/>
      <c r="C158" s="6"/>
      <c r="D158" s="6"/>
      <c r="E158" s="6"/>
      <c r="F158" s="50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4.25" customHeight="1" x14ac:dyDescent="0.25">
      <c r="A159" s="6"/>
      <c r="B159" s="6"/>
      <c r="C159" s="6"/>
      <c r="D159" s="6"/>
      <c r="E159" s="6"/>
      <c r="F159" s="50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4.25" customHeight="1" x14ac:dyDescent="0.25">
      <c r="A160" s="6"/>
      <c r="B160" s="6"/>
      <c r="C160" s="6"/>
      <c r="D160" s="6"/>
      <c r="E160" s="6"/>
      <c r="F160" s="50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4.25" customHeight="1" x14ac:dyDescent="0.25">
      <c r="A161" s="6"/>
      <c r="B161" s="6"/>
      <c r="C161" s="6"/>
      <c r="D161" s="6"/>
      <c r="E161" s="6"/>
      <c r="F161" s="50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4.25" customHeight="1" x14ac:dyDescent="0.25">
      <c r="A162" s="6"/>
      <c r="B162" s="6"/>
      <c r="C162" s="6"/>
      <c r="D162" s="6"/>
      <c r="E162" s="6"/>
      <c r="F162" s="50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4.25" customHeight="1" x14ac:dyDescent="0.25">
      <c r="A163" s="6"/>
      <c r="B163" s="6"/>
      <c r="C163" s="6"/>
      <c r="D163" s="6"/>
      <c r="E163" s="6"/>
      <c r="F163" s="50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4.25" customHeight="1" x14ac:dyDescent="0.25">
      <c r="A164" s="6"/>
      <c r="B164" s="6"/>
      <c r="C164" s="6"/>
      <c r="D164" s="6"/>
      <c r="E164" s="6"/>
      <c r="F164" s="50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4.25" customHeight="1" x14ac:dyDescent="0.25">
      <c r="A165" s="6"/>
      <c r="B165" s="6"/>
      <c r="C165" s="6"/>
      <c r="D165" s="6"/>
      <c r="E165" s="6"/>
      <c r="F165" s="50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4.25" customHeight="1" x14ac:dyDescent="0.25">
      <c r="A166" s="6"/>
      <c r="B166" s="6"/>
      <c r="C166" s="6"/>
      <c r="D166" s="6"/>
      <c r="E166" s="6"/>
      <c r="F166" s="50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4.25" customHeight="1" x14ac:dyDescent="0.25">
      <c r="A167" s="6"/>
      <c r="B167" s="6"/>
      <c r="C167" s="6"/>
      <c r="D167" s="6"/>
      <c r="E167" s="6"/>
      <c r="F167" s="50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4.25" customHeight="1" x14ac:dyDescent="0.25">
      <c r="A168" s="6"/>
      <c r="B168" s="6"/>
      <c r="C168" s="6"/>
      <c r="D168" s="6"/>
      <c r="E168" s="6"/>
      <c r="F168" s="50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4.25" customHeight="1" x14ac:dyDescent="0.25">
      <c r="A169" s="6"/>
      <c r="B169" s="6"/>
      <c r="C169" s="6"/>
      <c r="D169" s="6"/>
      <c r="E169" s="6"/>
      <c r="F169" s="50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4.25" customHeight="1" x14ac:dyDescent="0.25">
      <c r="A170" s="6"/>
      <c r="B170" s="6"/>
      <c r="C170" s="6"/>
      <c r="D170" s="6"/>
      <c r="E170" s="6"/>
      <c r="F170" s="50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4.25" customHeight="1" x14ac:dyDescent="0.25">
      <c r="A171" s="6"/>
      <c r="B171" s="6"/>
      <c r="C171" s="6"/>
      <c r="D171" s="6"/>
      <c r="E171" s="6"/>
      <c r="F171" s="50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4.25" customHeight="1" x14ac:dyDescent="0.25">
      <c r="A172" s="6"/>
      <c r="B172" s="6"/>
      <c r="C172" s="6"/>
      <c r="D172" s="6"/>
      <c r="E172" s="6"/>
      <c r="F172" s="50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4.25" customHeight="1" x14ac:dyDescent="0.25">
      <c r="A173" s="6"/>
      <c r="B173" s="6"/>
      <c r="C173" s="6"/>
      <c r="D173" s="6"/>
      <c r="E173" s="6"/>
      <c r="F173" s="50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4.25" customHeight="1" x14ac:dyDescent="0.25">
      <c r="A174" s="6"/>
      <c r="B174" s="6"/>
      <c r="C174" s="6"/>
      <c r="D174" s="6"/>
      <c r="E174" s="6"/>
      <c r="F174" s="50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4.25" customHeight="1" x14ac:dyDescent="0.25">
      <c r="A175" s="6"/>
      <c r="B175" s="6"/>
      <c r="C175" s="6"/>
      <c r="D175" s="6"/>
      <c r="E175" s="6"/>
      <c r="F175" s="50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4.25" customHeight="1" x14ac:dyDescent="0.25">
      <c r="A176" s="6"/>
      <c r="B176" s="6"/>
      <c r="C176" s="6"/>
      <c r="D176" s="6"/>
      <c r="E176" s="6"/>
      <c r="F176" s="50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4.25" customHeight="1" x14ac:dyDescent="0.25">
      <c r="A177" s="6"/>
      <c r="B177" s="6"/>
      <c r="C177" s="6"/>
      <c r="D177" s="6"/>
      <c r="E177" s="6"/>
      <c r="F177" s="50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4.25" customHeight="1" x14ac:dyDescent="0.25">
      <c r="A178" s="6"/>
      <c r="B178" s="6"/>
      <c r="C178" s="6"/>
      <c r="D178" s="6"/>
      <c r="E178" s="6"/>
      <c r="F178" s="50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4.25" customHeight="1" x14ac:dyDescent="0.25">
      <c r="A179" s="6"/>
      <c r="B179" s="6"/>
      <c r="C179" s="6"/>
      <c r="D179" s="6"/>
      <c r="E179" s="6"/>
      <c r="F179" s="50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4.25" customHeight="1" x14ac:dyDescent="0.25">
      <c r="A180" s="6"/>
      <c r="B180" s="6"/>
      <c r="C180" s="6"/>
      <c r="D180" s="6"/>
      <c r="E180" s="6"/>
      <c r="F180" s="50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4.25" customHeight="1" x14ac:dyDescent="0.25">
      <c r="A181" s="6"/>
      <c r="B181" s="6"/>
      <c r="C181" s="6"/>
      <c r="D181" s="6"/>
      <c r="E181" s="6"/>
      <c r="F181" s="50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4.25" customHeight="1" x14ac:dyDescent="0.25">
      <c r="A182" s="6"/>
      <c r="B182" s="6"/>
      <c r="C182" s="6"/>
      <c r="D182" s="6"/>
      <c r="E182" s="6"/>
      <c r="F182" s="50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4.25" customHeight="1" x14ac:dyDescent="0.25">
      <c r="A183" s="6"/>
      <c r="B183" s="6"/>
      <c r="C183" s="6"/>
      <c r="D183" s="6"/>
      <c r="E183" s="6"/>
      <c r="F183" s="50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4.25" customHeight="1" x14ac:dyDescent="0.25">
      <c r="A184" s="6"/>
      <c r="B184" s="6"/>
      <c r="C184" s="6"/>
      <c r="D184" s="6"/>
      <c r="E184" s="6"/>
      <c r="F184" s="50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4.25" customHeight="1" x14ac:dyDescent="0.25">
      <c r="A185" s="6"/>
      <c r="B185" s="6"/>
      <c r="C185" s="6"/>
      <c r="D185" s="6"/>
      <c r="E185" s="6"/>
      <c r="F185" s="50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4.25" customHeight="1" x14ac:dyDescent="0.25">
      <c r="A186" s="6"/>
      <c r="B186" s="6"/>
      <c r="C186" s="6"/>
      <c r="D186" s="6"/>
      <c r="E186" s="6"/>
      <c r="F186" s="50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4.25" customHeight="1" x14ac:dyDescent="0.25">
      <c r="A187" s="6"/>
      <c r="B187" s="6"/>
      <c r="C187" s="6"/>
      <c r="D187" s="6"/>
      <c r="E187" s="6"/>
      <c r="F187" s="50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4.25" customHeight="1" x14ac:dyDescent="0.25">
      <c r="A188" s="6"/>
      <c r="B188" s="6"/>
      <c r="C188" s="6"/>
      <c r="D188" s="6"/>
      <c r="E188" s="6"/>
      <c r="F188" s="50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4.25" customHeight="1" x14ac:dyDescent="0.25">
      <c r="A189" s="6"/>
      <c r="B189" s="6"/>
      <c r="C189" s="6"/>
      <c r="D189" s="6"/>
      <c r="E189" s="6"/>
      <c r="F189" s="50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4.25" customHeight="1" x14ac:dyDescent="0.25">
      <c r="A190" s="6"/>
      <c r="B190" s="6"/>
      <c r="C190" s="6"/>
      <c r="D190" s="6"/>
      <c r="E190" s="6"/>
      <c r="F190" s="50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4.25" customHeight="1" x14ac:dyDescent="0.25">
      <c r="A191" s="6"/>
      <c r="B191" s="6"/>
      <c r="C191" s="6"/>
      <c r="D191" s="6"/>
      <c r="E191" s="6"/>
      <c r="F191" s="50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4.25" customHeight="1" x14ac:dyDescent="0.25">
      <c r="A192" s="6"/>
      <c r="B192" s="6"/>
      <c r="C192" s="6"/>
      <c r="D192" s="6"/>
      <c r="E192" s="6"/>
      <c r="F192" s="50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4.25" customHeight="1" x14ac:dyDescent="0.25">
      <c r="A193" s="6"/>
      <c r="B193" s="6"/>
      <c r="C193" s="6"/>
      <c r="D193" s="6"/>
      <c r="E193" s="6"/>
      <c r="F193" s="50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4.25" customHeight="1" x14ac:dyDescent="0.25">
      <c r="A194" s="6"/>
      <c r="B194" s="6"/>
      <c r="C194" s="6"/>
      <c r="D194" s="6"/>
      <c r="E194" s="6"/>
      <c r="F194" s="50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4.25" customHeight="1" x14ac:dyDescent="0.25">
      <c r="A195" s="6"/>
      <c r="B195" s="6"/>
      <c r="C195" s="6"/>
      <c r="D195" s="6"/>
      <c r="E195" s="6"/>
      <c r="F195" s="50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4.25" customHeight="1" x14ac:dyDescent="0.25">
      <c r="A196" s="6"/>
      <c r="B196" s="6"/>
      <c r="C196" s="6"/>
      <c r="D196" s="6"/>
      <c r="E196" s="6"/>
      <c r="F196" s="50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4.25" customHeight="1" x14ac:dyDescent="0.25">
      <c r="A197" s="6"/>
      <c r="B197" s="6"/>
      <c r="C197" s="6"/>
      <c r="D197" s="6"/>
      <c r="E197" s="6"/>
      <c r="F197" s="50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4.25" customHeight="1" x14ac:dyDescent="0.25">
      <c r="A198" s="6"/>
      <c r="B198" s="6"/>
      <c r="C198" s="6"/>
      <c r="D198" s="6"/>
      <c r="E198" s="6"/>
      <c r="F198" s="50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4.25" customHeight="1" x14ac:dyDescent="0.25">
      <c r="A199" s="6"/>
      <c r="B199" s="6"/>
      <c r="C199" s="6"/>
      <c r="D199" s="6"/>
      <c r="E199" s="6"/>
      <c r="F199" s="50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4.25" customHeight="1" x14ac:dyDescent="0.25">
      <c r="A200" s="6"/>
      <c r="B200" s="6"/>
      <c r="C200" s="6"/>
      <c r="D200" s="6"/>
      <c r="E200" s="6"/>
      <c r="F200" s="50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4.25" customHeight="1" x14ac:dyDescent="0.25">
      <c r="A201" s="6"/>
      <c r="B201" s="6"/>
      <c r="C201" s="6"/>
      <c r="D201" s="6"/>
      <c r="E201" s="6"/>
      <c r="F201" s="50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4.25" customHeight="1" x14ac:dyDescent="0.25">
      <c r="A202" s="6"/>
      <c r="B202" s="6"/>
      <c r="C202" s="6"/>
      <c r="D202" s="6"/>
      <c r="E202" s="6"/>
      <c r="F202" s="50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4.25" customHeight="1" x14ac:dyDescent="0.25">
      <c r="A203" s="6"/>
      <c r="B203" s="6"/>
      <c r="C203" s="6"/>
      <c r="D203" s="6"/>
      <c r="E203" s="6"/>
      <c r="F203" s="50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4.25" customHeight="1" x14ac:dyDescent="0.25">
      <c r="A204" s="6"/>
      <c r="B204" s="6"/>
      <c r="C204" s="6"/>
      <c r="D204" s="6"/>
      <c r="E204" s="6"/>
      <c r="F204" s="50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4.25" customHeight="1" x14ac:dyDescent="0.25">
      <c r="A205" s="6"/>
      <c r="B205" s="6"/>
      <c r="C205" s="6"/>
      <c r="D205" s="6"/>
      <c r="E205" s="6"/>
      <c r="F205" s="50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4.25" customHeight="1" x14ac:dyDescent="0.25">
      <c r="A206" s="6"/>
      <c r="B206" s="6"/>
      <c r="C206" s="6"/>
      <c r="D206" s="6"/>
      <c r="E206" s="6"/>
      <c r="F206" s="50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4.25" customHeight="1" x14ac:dyDescent="0.25">
      <c r="A207" s="6"/>
      <c r="B207" s="6"/>
      <c r="C207" s="6"/>
      <c r="D207" s="6"/>
      <c r="E207" s="6"/>
      <c r="F207" s="50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4.25" customHeight="1" x14ac:dyDescent="0.25">
      <c r="A208" s="6"/>
      <c r="B208" s="6"/>
      <c r="C208" s="6"/>
      <c r="D208" s="6"/>
      <c r="E208" s="6"/>
      <c r="F208" s="50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4.25" customHeight="1" x14ac:dyDescent="0.25">
      <c r="A209" s="6"/>
      <c r="B209" s="6"/>
      <c r="C209" s="6"/>
      <c r="D209" s="6"/>
      <c r="E209" s="6"/>
      <c r="F209" s="50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4.25" customHeight="1" x14ac:dyDescent="0.25">
      <c r="A210" s="6"/>
      <c r="B210" s="6"/>
      <c r="C210" s="6"/>
      <c r="D210" s="6"/>
      <c r="E210" s="6"/>
      <c r="F210" s="50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4.25" customHeight="1" x14ac:dyDescent="0.25">
      <c r="A211" s="6"/>
      <c r="B211" s="6"/>
      <c r="C211" s="6"/>
      <c r="D211" s="6"/>
      <c r="E211" s="6"/>
      <c r="F211" s="50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4.25" customHeight="1" x14ac:dyDescent="0.25">
      <c r="A212" s="6"/>
      <c r="B212" s="6"/>
      <c r="C212" s="6"/>
      <c r="D212" s="6"/>
      <c r="E212" s="6"/>
      <c r="F212" s="50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4.25" customHeight="1" x14ac:dyDescent="0.25">
      <c r="A213" s="6"/>
      <c r="B213" s="6"/>
      <c r="C213" s="6"/>
      <c r="D213" s="6"/>
      <c r="E213" s="6"/>
      <c r="F213" s="50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4.25" customHeight="1" x14ac:dyDescent="0.25">
      <c r="A214" s="6"/>
      <c r="B214" s="6"/>
      <c r="C214" s="6"/>
      <c r="D214" s="6"/>
      <c r="E214" s="6"/>
      <c r="F214" s="50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4.25" customHeight="1" x14ac:dyDescent="0.25">
      <c r="A215" s="6"/>
      <c r="B215" s="6"/>
      <c r="C215" s="6"/>
      <c r="D215" s="6"/>
      <c r="E215" s="6"/>
      <c r="F215" s="50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4.25" customHeight="1" x14ac:dyDescent="0.25">
      <c r="A216" s="6"/>
      <c r="B216" s="6"/>
      <c r="C216" s="6"/>
      <c r="D216" s="6"/>
      <c r="E216" s="6"/>
      <c r="F216" s="50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4.25" customHeight="1" x14ac:dyDescent="0.25">
      <c r="A217" s="6"/>
      <c r="B217" s="6"/>
      <c r="C217" s="6"/>
      <c r="D217" s="6"/>
      <c r="E217" s="6"/>
      <c r="F217" s="50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4.25" customHeight="1" x14ac:dyDescent="0.25">
      <c r="A218" s="6"/>
      <c r="B218" s="6"/>
      <c r="C218" s="6"/>
      <c r="D218" s="6"/>
      <c r="E218" s="6"/>
      <c r="F218" s="50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4.25" customHeight="1" x14ac:dyDescent="0.25">
      <c r="A219" s="6"/>
      <c r="B219" s="6"/>
      <c r="C219" s="6"/>
      <c r="D219" s="6"/>
      <c r="E219" s="6"/>
      <c r="F219" s="50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4.25" customHeight="1" x14ac:dyDescent="0.25">
      <c r="A220" s="6"/>
      <c r="B220" s="6"/>
      <c r="C220" s="6"/>
      <c r="D220" s="6"/>
      <c r="E220" s="6"/>
      <c r="F220" s="50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4.25" customHeight="1" x14ac:dyDescent="0.25">
      <c r="A221" s="6"/>
      <c r="B221" s="6"/>
      <c r="C221" s="6"/>
      <c r="D221" s="6"/>
      <c r="E221" s="6"/>
      <c r="F221" s="50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4.25" customHeight="1" x14ac:dyDescent="0.25">
      <c r="A222" s="6"/>
      <c r="B222" s="6"/>
      <c r="C222" s="6"/>
      <c r="D222" s="6"/>
      <c r="E222" s="6"/>
      <c r="F222" s="50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4.25" customHeight="1" x14ac:dyDescent="0.25">
      <c r="A223" s="6"/>
      <c r="B223" s="6"/>
      <c r="C223" s="6"/>
      <c r="D223" s="6"/>
      <c r="E223" s="6"/>
      <c r="F223" s="50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4.25" customHeight="1" x14ac:dyDescent="0.25">
      <c r="A224" s="6"/>
      <c r="B224" s="6"/>
      <c r="C224" s="6"/>
      <c r="D224" s="6"/>
      <c r="E224" s="6"/>
      <c r="F224" s="50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4.25" customHeight="1" x14ac:dyDescent="0.25">
      <c r="A225" s="6"/>
      <c r="B225" s="6"/>
      <c r="C225" s="6"/>
      <c r="D225" s="6"/>
      <c r="E225" s="6"/>
      <c r="F225" s="50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4.25" customHeight="1" x14ac:dyDescent="0.25">
      <c r="A226" s="6"/>
      <c r="B226" s="6"/>
      <c r="C226" s="6"/>
      <c r="D226" s="6"/>
      <c r="E226" s="6"/>
      <c r="F226" s="50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4.25" customHeight="1" x14ac:dyDescent="0.25">
      <c r="A227" s="6"/>
      <c r="B227" s="6"/>
      <c r="C227" s="6"/>
      <c r="D227" s="6"/>
      <c r="E227" s="6"/>
      <c r="F227" s="50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4.25" customHeight="1" x14ac:dyDescent="0.25">
      <c r="A228" s="6"/>
      <c r="B228" s="6"/>
      <c r="C228" s="6"/>
      <c r="D228" s="6"/>
      <c r="E228" s="6"/>
      <c r="F228" s="50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4.25" customHeight="1" x14ac:dyDescent="0.25">
      <c r="A229" s="6"/>
      <c r="B229" s="6"/>
      <c r="C229" s="6"/>
      <c r="D229" s="6"/>
      <c r="E229" s="6"/>
      <c r="F229" s="50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4.25" customHeight="1" x14ac:dyDescent="0.25">
      <c r="A230" s="6"/>
      <c r="B230" s="6"/>
      <c r="C230" s="6"/>
      <c r="D230" s="6"/>
      <c r="E230" s="6"/>
      <c r="F230" s="50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4.25" customHeight="1" x14ac:dyDescent="0.25">
      <c r="A231" s="6"/>
      <c r="B231" s="6"/>
      <c r="C231" s="6"/>
      <c r="D231" s="6"/>
      <c r="E231" s="6"/>
      <c r="F231" s="50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4.25" customHeight="1" x14ac:dyDescent="0.25">
      <c r="A232" s="6"/>
      <c r="B232" s="6"/>
      <c r="C232" s="6"/>
      <c r="D232" s="6"/>
      <c r="E232" s="6"/>
      <c r="F232" s="50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4.25" customHeight="1" x14ac:dyDescent="0.25">
      <c r="A233" s="6"/>
      <c r="B233" s="6"/>
      <c r="C233" s="6"/>
      <c r="D233" s="6"/>
      <c r="E233" s="6"/>
      <c r="F233" s="50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4.25" customHeight="1" x14ac:dyDescent="0.25">
      <c r="A234" s="6"/>
      <c r="B234" s="6"/>
      <c r="C234" s="6"/>
      <c r="D234" s="6"/>
      <c r="E234" s="6"/>
      <c r="F234" s="50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4.25" customHeight="1" x14ac:dyDescent="0.25">
      <c r="A235" s="6"/>
      <c r="B235" s="6"/>
      <c r="C235" s="6"/>
      <c r="D235" s="6"/>
      <c r="E235" s="6"/>
      <c r="F235" s="50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4.25" customHeight="1" x14ac:dyDescent="0.25">
      <c r="A236" s="6"/>
      <c r="B236" s="6"/>
      <c r="C236" s="6"/>
      <c r="D236" s="6"/>
      <c r="E236" s="6"/>
      <c r="F236" s="50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4.25" customHeight="1" x14ac:dyDescent="0.25">
      <c r="A237" s="6"/>
      <c r="B237" s="6"/>
      <c r="C237" s="6"/>
      <c r="D237" s="6"/>
      <c r="E237" s="6"/>
      <c r="F237" s="50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4.25" customHeight="1" x14ac:dyDescent="0.25">
      <c r="A238" s="6"/>
      <c r="B238" s="6"/>
      <c r="C238" s="6"/>
      <c r="D238" s="6"/>
      <c r="E238" s="6"/>
      <c r="F238" s="50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4.25" customHeight="1" x14ac:dyDescent="0.25">
      <c r="A239" s="6"/>
      <c r="B239" s="6"/>
      <c r="C239" s="6"/>
      <c r="D239" s="6"/>
      <c r="E239" s="6"/>
      <c r="F239" s="50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0"/>
  <sheetViews>
    <sheetView topLeftCell="A30" workbookViewId="0"/>
  </sheetViews>
  <sheetFormatPr defaultColWidth="12.625" defaultRowHeight="15" customHeight="1" x14ac:dyDescent="0.2"/>
  <cols>
    <col min="1" max="1" width="28.25" customWidth="1"/>
    <col min="2" max="2" width="13.625" customWidth="1"/>
    <col min="3" max="23" width="8" customWidth="1"/>
  </cols>
  <sheetData>
    <row r="1" spans="1:23" ht="13.5" hidden="1" customHeight="1" x14ac:dyDescent="0.25">
      <c r="A1" s="74" t="s">
        <v>60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</row>
    <row r="2" spans="1:23" ht="13.5" hidden="1" customHeight="1" x14ac:dyDescent="0.2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</row>
    <row r="3" spans="1:23" ht="13.5" hidden="1" customHeight="1" x14ac:dyDescent="0.25">
      <c r="A3" s="76" t="s">
        <v>61</v>
      </c>
      <c r="B3" s="77" t="s">
        <v>62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</row>
    <row r="4" spans="1:23" ht="13.5" hidden="1" customHeight="1" x14ac:dyDescent="0.2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</row>
    <row r="5" spans="1:23" ht="13.5" hidden="1" customHeight="1" x14ac:dyDescent="0.25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</row>
    <row r="6" spans="1:23" ht="13.5" hidden="1" customHeight="1" x14ac:dyDescent="0.25">
      <c r="A6" s="78" t="s">
        <v>63</v>
      </c>
      <c r="B6" s="79">
        <v>35000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</row>
    <row r="7" spans="1:23" ht="13.5" hidden="1" customHeight="1" x14ac:dyDescent="0.25">
      <c r="A7" s="78" t="s">
        <v>64</v>
      </c>
      <c r="B7" s="79">
        <v>25000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</row>
    <row r="8" spans="1:23" ht="13.5" hidden="1" customHeight="1" x14ac:dyDescent="0.25">
      <c r="A8" s="78" t="s">
        <v>65</v>
      </c>
      <c r="B8" s="79">
        <v>22000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</row>
    <row r="9" spans="1:23" ht="13.5" hidden="1" customHeight="1" x14ac:dyDescent="0.25">
      <c r="A9" s="78" t="s">
        <v>66</v>
      </c>
      <c r="B9" s="79">
        <v>437500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</row>
    <row r="10" spans="1:23" ht="13.5" hidden="1" customHeight="1" x14ac:dyDescent="0.25">
      <c r="A10" s="78" t="s">
        <v>67</v>
      </c>
      <c r="B10" s="79">
        <v>10000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</row>
    <row r="11" spans="1:23" ht="13.5" hidden="1" customHeight="1" x14ac:dyDescent="0.25">
      <c r="A11" s="78" t="s">
        <v>68</v>
      </c>
      <c r="B11" s="79">
        <v>35000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</row>
    <row r="12" spans="1:23" ht="13.5" hidden="1" customHeight="1" x14ac:dyDescent="0.25">
      <c r="A12" s="78" t="s">
        <v>69</v>
      </c>
      <c r="B12" s="79">
        <v>437500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</row>
    <row r="13" spans="1:23" ht="13.5" hidden="1" customHeight="1" x14ac:dyDescent="0.25">
      <c r="A13" s="78" t="s">
        <v>70</v>
      </c>
      <c r="B13" s="79">
        <v>25000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</row>
    <row r="14" spans="1:23" ht="13.5" hidden="1" customHeight="1" x14ac:dyDescent="0.25">
      <c r="A14" s="78" t="s">
        <v>71</v>
      </c>
      <c r="B14" s="79">
        <v>60000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</row>
    <row r="15" spans="1:23" ht="13.5" hidden="1" customHeight="1" x14ac:dyDescent="0.25">
      <c r="A15" s="78" t="s">
        <v>72</v>
      </c>
      <c r="B15" s="79">
        <v>10000</v>
      </c>
      <c r="C15" s="75" t="s">
        <v>73</v>
      </c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</row>
    <row r="16" spans="1:23" ht="13.5" hidden="1" customHeight="1" x14ac:dyDescent="0.25">
      <c r="A16" s="78" t="s">
        <v>74</v>
      </c>
      <c r="B16" s="79">
        <v>50000</v>
      </c>
      <c r="C16" s="75" t="s">
        <v>73</v>
      </c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</row>
    <row r="17" spans="1:23" ht="13.5" hidden="1" customHeight="1" x14ac:dyDescent="0.25">
      <c r="A17" s="78" t="s">
        <v>75</v>
      </c>
      <c r="B17" s="79">
        <v>125000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</row>
    <row r="18" spans="1:23" ht="13.5" hidden="1" customHeight="1" x14ac:dyDescent="0.25">
      <c r="A18" s="78" t="s">
        <v>76</v>
      </c>
      <c r="B18" s="79">
        <v>25000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</row>
    <row r="19" spans="1:23" ht="13.5" hidden="1" customHeight="1" x14ac:dyDescent="0.25">
      <c r="A19" s="78" t="s">
        <v>77</v>
      </c>
      <c r="B19" s="79">
        <v>4700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</row>
    <row r="20" spans="1:23" ht="13.5" hidden="1" customHeight="1" x14ac:dyDescent="0.25">
      <c r="A20" s="78" t="s">
        <v>78</v>
      </c>
      <c r="B20" s="79">
        <v>100000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</row>
    <row r="21" spans="1:23" ht="13.5" hidden="1" customHeight="1" x14ac:dyDescent="0.25">
      <c r="A21" s="80" t="s">
        <v>79</v>
      </c>
      <c r="B21" s="81">
        <f>SUM(B6:B20)</f>
        <v>1401700</v>
      </c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</row>
    <row r="22" spans="1:23" ht="13.5" hidden="1" customHeight="1" x14ac:dyDescent="0.25">
      <c r="A22" s="82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</row>
    <row r="23" spans="1:23" ht="13.5" hidden="1" customHeight="1" x14ac:dyDescent="0.25">
      <c r="A23" s="80" t="s">
        <v>80</v>
      </c>
      <c r="B23" s="83">
        <f>2000741-B21</f>
        <v>599041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</row>
    <row r="24" spans="1:23" ht="13.5" hidden="1" customHeight="1" x14ac:dyDescent="0.25">
      <c r="A24" s="82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</row>
    <row r="25" spans="1:23" ht="13.5" hidden="1" customHeight="1" x14ac:dyDescent="0.25">
      <c r="A25" s="82" t="s">
        <v>81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</row>
    <row r="26" spans="1:23" ht="13.5" hidden="1" customHeight="1" x14ac:dyDescent="0.25">
      <c r="A26" s="84" t="s">
        <v>82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</row>
    <row r="27" spans="1:23" ht="13.5" hidden="1" customHeight="1" x14ac:dyDescent="0.25">
      <c r="A27" s="84" t="s">
        <v>83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</row>
    <row r="28" spans="1:23" ht="13.5" hidden="1" customHeight="1" x14ac:dyDescent="0.25">
      <c r="A28" s="84" t="s">
        <v>84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</row>
    <row r="29" spans="1:23" ht="13.5" hidden="1" customHeight="1" x14ac:dyDescent="0.25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</row>
    <row r="30" spans="1:23" ht="13.5" customHeight="1" x14ac:dyDescent="0.25">
      <c r="A30" s="82" t="s">
        <v>85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</row>
    <row r="31" spans="1:23" ht="13.5" customHeight="1" x14ac:dyDescent="0.25">
      <c r="A31" s="85" t="s">
        <v>86</v>
      </c>
      <c r="B31" s="86">
        <v>400000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</row>
    <row r="32" spans="1:23" ht="13.5" customHeight="1" x14ac:dyDescent="0.25">
      <c r="A32" s="85" t="s">
        <v>87</v>
      </c>
      <c r="B32" s="86">
        <v>250000</v>
      </c>
      <c r="C32" s="75" t="s">
        <v>73</v>
      </c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</row>
    <row r="33" spans="1:23" ht="13.5" customHeight="1" x14ac:dyDescent="0.25">
      <c r="A33" s="85" t="s">
        <v>88</v>
      </c>
      <c r="B33" s="86">
        <v>85000</v>
      </c>
      <c r="C33" s="75" t="s">
        <v>89</v>
      </c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</row>
    <row r="34" spans="1:23" ht="13.5" customHeight="1" x14ac:dyDescent="0.25">
      <c r="A34" s="85" t="s">
        <v>90</v>
      </c>
      <c r="B34" s="86">
        <v>15000</v>
      </c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</row>
    <row r="35" spans="1:23" ht="13.5" customHeight="1" x14ac:dyDescent="0.25">
      <c r="A35" s="85" t="s">
        <v>91</v>
      </c>
      <c r="B35" s="86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</row>
    <row r="36" spans="1:23" ht="13.5" customHeight="1" x14ac:dyDescent="0.25">
      <c r="A36" s="74" t="s">
        <v>92</v>
      </c>
      <c r="B36" s="87">
        <f>SUM(B31:B35)</f>
        <v>750000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</row>
    <row r="37" spans="1:23" ht="13.5" customHeight="1" x14ac:dyDescent="0.25">
      <c r="A37" s="74"/>
      <c r="B37" s="88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</row>
    <row r="38" spans="1:23" ht="13.5" customHeight="1" x14ac:dyDescent="0.25">
      <c r="A38" s="74" t="s">
        <v>80</v>
      </c>
      <c r="B38" s="87">
        <f>1000000-B36</f>
        <v>250000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</row>
    <row r="39" spans="1:23" ht="13.5" customHeight="1" x14ac:dyDescent="0.25">
      <c r="A39" s="74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</row>
    <row r="40" spans="1:23" ht="13.5" customHeight="1" x14ac:dyDescent="0.25">
      <c r="A40" s="82" t="s">
        <v>93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</row>
    <row r="41" spans="1:23" ht="13.5" customHeight="1" x14ac:dyDescent="0.25">
      <c r="A41" s="78" t="s">
        <v>94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</row>
    <row r="42" spans="1:23" ht="13.5" customHeight="1" x14ac:dyDescent="0.25">
      <c r="A42" s="78" t="s">
        <v>95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</row>
    <row r="43" spans="1:23" ht="13.5" customHeight="1" x14ac:dyDescent="0.25">
      <c r="A43" s="78" t="s">
        <v>96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</row>
    <row r="44" spans="1:23" ht="13.5" customHeight="1" x14ac:dyDescent="0.25">
      <c r="A44" s="78" t="s">
        <v>97</v>
      </c>
      <c r="B44" s="75" t="s">
        <v>98</v>
      </c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</row>
    <row r="45" spans="1:23" ht="13.5" customHeight="1" x14ac:dyDescent="0.25">
      <c r="A45" s="78" t="s">
        <v>99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</row>
    <row r="46" spans="1:23" ht="13.5" customHeight="1" x14ac:dyDescent="0.25">
      <c r="A46" s="78" t="s">
        <v>100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</row>
    <row r="47" spans="1:23" ht="13.5" customHeight="1" x14ac:dyDescent="0.25">
      <c r="A47" s="78" t="s">
        <v>101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</row>
    <row r="48" spans="1:23" ht="13.5" customHeight="1" x14ac:dyDescent="0.25">
      <c r="A48" s="78" t="s">
        <v>102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</row>
    <row r="49" spans="1:23" ht="13.5" customHeight="1" x14ac:dyDescent="0.25">
      <c r="A49" s="78" t="s">
        <v>103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</row>
    <row r="50" spans="1:23" ht="13.5" customHeight="1" x14ac:dyDescent="0.25">
      <c r="A50" s="78" t="s">
        <v>104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</row>
    <row r="51" spans="1:23" ht="13.5" customHeight="1" x14ac:dyDescent="0.25">
      <c r="A51" s="78" t="s">
        <v>105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</row>
    <row r="52" spans="1:23" ht="13.5" customHeight="1" x14ac:dyDescent="0.25">
      <c r="A52" s="75" t="s">
        <v>106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</row>
    <row r="53" spans="1:23" ht="13.5" customHeight="1" x14ac:dyDescent="0.25">
      <c r="A53" s="75" t="s">
        <v>107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</row>
    <row r="54" spans="1:23" ht="13.5" customHeight="1" x14ac:dyDescent="0.25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</row>
    <row r="55" spans="1:23" ht="13.5" customHeight="1" x14ac:dyDescent="0.25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</row>
    <row r="56" spans="1:23" ht="13.5" customHeight="1" x14ac:dyDescent="0.25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</row>
    <row r="57" spans="1:23" ht="13.5" customHeight="1" x14ac:dyDescent="0.25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</row>
    <row r="58" spans="1:23" ht="13.5" customHeight="1" x14ac:dyDescent="0.25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</row>
    <row r="59" spans="1:23" ht="13.5" customHeight="1" x14ac:dyDescent="0.25">
      <c r="A59" s="75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</row>
    <row r="60" spans="1:23" ht="13.5" customHeight="1" x14ac:dyDescent="0.25">
      <c r="A60" s="75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</row>
    <row r="61" spans="1:23" ht="13.5" customHeight="1" x14ac:dyDescent="0.25">
      <c r="A61" s="75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</row>
    <row r="62" spans="1:23" ht="13.5" customHeight="1" x14ac:dyDescent="0.25">
      <c r="A62" s="75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</row>
    <row r="63" spans="1:23" ht="13.5" customHeight="1" x14ac:dyDescent="0.25">
      <c r="A63" s="75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</row>
    <row r="64" spans="1:23" ht="13.5" customHeight="1" x14ac:dyDescent="0.25">
      <c r="A64" s="75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</row>
    <row r="65" spans="1:23" ht="13.5" customHeight="1" x14ac:dyDescent="0.25">
      <c r="A65" s="75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</row>
    <row r="66" spans="1:23" ht="13.5" customHeight="1" x14ac:dyDescent="0.25">
      <c r="A66" s="75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</row>
    <row r="67" spans="1:23" ht="13.5" customHeight="1" x14ac:dyDescent="0.25">
      <c r="A67" s="75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</row>
    <row r="68" spans="1:23" ht="13.5" customHeight="1" x14ac:dyDescent="0.25">
      <c r="A68" s="75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</row>
    <row r="69" spans="1:23" ht="13.5" customHeight="1" x14ac:dyDescent="0.25">
      <c r="A69" s="75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</row>
    <row r="70" spans="1:23" ht="13.5" customHeight="1" x14ac:dyDescent="0.25">
      <c r="A70" s="75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</row>
    <row r="71" spans="1:23" ht="13.5" customHeight="1" x14ac:dyDescent="0.25">
      <c r="A71" s="75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</row>
    <row r="72" spans="1:23" ht="13.5" customHeight="1" x14ac:dyDescent="0.25">
      <c r="A72" s="75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</row>
    <row r="73" spans="1:23" ht="13.5" customHeight="1" x14ac:dyDescent="0.25">
      <c r="A73" s="75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</row>
    <row r="74" spans="1:23" ht="13.5" customHeight="1" x14ac:dyDescent="0.25">
      <c r="A74" s="75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</row>
    <row r="75" spans="1:23" ht="13.5" customHeight="1" x14ac:dyDescent="0.25">
      <c r="A75" s="75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</row>
    <row r="76" spans="1:23" ht="13.5" customHeight="1" x14ac:dyDescent="0.25">
      <c r="A76" s="75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</row>
    <row r="77" spans="1:23" ht="13.5" customHeight="1" x14ac:dyDescent="0.25">
      <c r="A77" s="75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</row>
    <row r="78" spans="1:23" ht="13.5" customHeight="1" x14ac:dyDescent="0.25">
      <c r="A78" s="75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</row>
    <row r="79" spans="1:23" ht="13.5" customHeight="1" x14ac:dyDescent="0.25">
      <c r="A79" s="75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</row>
    <row r="80" spans="1:23" ht="13.5" customHeight="1" x14ac:dyDescent="0.25">
      <c r="A80" s="75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</row>
    <row r="81" spans="1:23" ht="13.5" customHeight="1" x14ac:dyDescent="0.25">
      <c r="A81" s="75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</row>
    <row r="82" spans="1:23" ht="13.5" customHeight="1" x14ac:dyDescent="0.25">
      <c r="A82" s="75"/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</row>
    <row r="83" spans="1:23" ht="13.5" customHeight="1" x14ac:dyDescent="0.25">
      <c r="A83" s="75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</row>
    <row r="84" spans="1:23" ht="13.5" customHeight="1" x14ac:dyDescent="0.25">
      <c r="A84" s="75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</row>
    <row r="85" spans="1:23" ht="13.5" customHeight="1" x14ac:dyDescent="0.25">
      <c r="A85" s="75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</row>
    <row r="86" spans="1:23" ht="13.5" customHeight="1" x14ac:dyDescent="0.25">
      <c r="A86" s="75"/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</row>
    <row r="87" spans="1:23" ht="13.5" customHeight="1" x14ac:dyDescent="0.25">
      <c r="A87" s="75"/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</row>
    <row r="88" spans="1:23" ht="13.5" customHeight="1" x14ac:dyDescent="0.25">
      <c r="A88" s="75"/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</row>
    <row r="89" spans="1:23" ht="13.5" customHeight="1" x14ac:dyDescent="0.25">
      <c r="A89" s="75"/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</row>
    <row r="90" spans="1:23" ht="13.5" customHeight="1" x14ac:dyDescent="0.25">
      <c r="A90" s="75"/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</row>
    <row r="91" spans="1:23" ht="13.5" customHeight="1" x14ac:dyDescent="0.25">
      <c r="A91" s="75"/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</row>
    <row r="92" spans="1:23" ht="13.5" customHeight="1" x14ac:dyDescent="0.25">
      <c r="A92" s="75"/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</row>
    <row r="93" spans="1:23" ht="13.5" customHeight="1" x14ac:dyDescent="0.25">
      <c r="A93" s="75"/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</row>
    <row r="94" spans="1:23" ht="13.5" customHeight="1" x14ac:dyDescent="0.25">
      <c r="A94" s="75"/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</row>
    <row r="95" spans="1:23" ht="13.5" customHeight="1" x14ac:dyDescent="0.25">
      <c r="A95" s="75"/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</row>
    <row r="96" spans="1:23" ht="13.5" customHeight="1" x14ac:dyDescent="0.25">
      <c r="A96" s="75"/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</row>
    <row r="97" spans="1:23" ht="13.5" customHeight="1" x14ac:dyDescent="0.25">
      <c r="A97" s="75"/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</row>
    <row r="98" spans="1:23" ht="13.5" customHeight="1" x14ac:dyDescent="0.25">
      <c r="A98" s="75"/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</row>
    <row r="99" spans="1:23" ht="13.5" customHeight="1" x14ac:dyDescent="0.25">
      <c r="A99" s="75"/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</row>
    <row r="100" spans="1:23" ht="13.5" customHeight="1" x14ac:dyDescent="0.25">
      <c r="A100" s="75"/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</row>
    <row r="101" spans="1:23" ht="13.5" customHeight="1" x14ac:dyDescent="0.25">
      <c r="A101" s="75"/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</row>
    <row r="102" spans="1:23" ht="13.5" customHeight="1" x14ac:dyDescent="0.25">
      <c r="A102" s="75"/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</row>
    <row r="103" spans="1:23" ht="13.5" customHeight="1" x14ac:dyDescent="0.25">
      <c r="A103" s="75"/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</row>
    <row r="104" spans="1:23" ht="13.5" customHeight="1" x14ac:dyDescent="0.25">
      <c r="A104" s="75"/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</row>
    <row r="105" spans="1:23" ht="13.5" customHeight="1" x14ac:dyDescent="0.25">
      <c r="A105" s="75"/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</row>
    <row r="106" spans="1:23" ht="13.5" customHeight="1" x14ac:dyDescent="0.25">
      <c r="A106" s="75"/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</row>
    <row r="107" spans="1:23" ht="13.5" customHeight="1" x14ac:dyDescent="0.25">
      <c r="A107" s="75"/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</row>
    <row r="108" spans="1:23" ht="13.5" customHeight="1" x14ac:dyDescent="0.25">
      <c r="A108" s="75"/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</row>
    <row r="109" spans="1:23" ht="13.5" customHeight="1" x14ac:dyDescent="0.25">
      <c r="A109" s="75"/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</row>
    <row r="110" spans="1:23" ht="13.5" customHeight="1" x14ac:dyDescent="0.25">
      <c r="A110" s="75"/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</row>
    <row r="111" spans="1:23" ht="13.5" customHeight="1" x14ac:dyDescent="0.25">
      <c r="A111" s="75"/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</row>
    <row r="112" spans="1:23" ht="13.5" customHeight="1" x14ac:dyDescent="0.25">
      <c r="A112" s="75"/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</row>
    <row r="113" spans="1:23" ht="13.5" customHeight="1" x14ac:dyDescent="0.25">
      <c r="A113" s="75"/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</row>
    <row r="114" spans="1:23" ht="13.5" customHeight="1" x14ac:dyDescent="0.25">
      <c r="A114" s="75"/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</row>
    <row r="115" spans="1:23" ht="13.5" customHeight="1" x14ac:dyDescent="0.25">
      <c r="A115" s="75"/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</row>
    <row r="116" spans="1:23" ht="13.5" customHeight="1" x14ac:dyDescent="0.25">
      <c r="A116" s="75"/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</row>
    <row r="117" spans="1:23" ht="13.5" customHeight="1" x14ac:dyDescent="0.25">
      <c r="A117" s="75"/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</row>
    <row r="118" spans="1:23" ht="13.5" customHeight="1" x14ac:dyDescent="0.25">
      <c r="A118" s="75"/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</row>
    <row r="119" spans="1:23" ht="13.5" customHeight="1" x14ac:dyDescent="0.25">
      <c r="A119" s="75"/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</row>
    <row r="120" spans="1:23" ht="13.5" customHeight="1" x14ac:dyDescent="0.25">
      <c r="A120" s="75"/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</row>
    <row r="121" spans="1:23" ht="13.5" customHeight="1" x14ac:dyDescent="0.25">
      <c r="A121" s="75"/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</row>
    <row r="122" spans="1:23" ht="13.5" customHeight="1" x14ac:dyDescent="0.25">
      <c r="A122" s="75"/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</row>
    <row r="123" spans="1:23" ht="13.5" customHeight="1" x14ac:dyDescent="0.25">
      <c r="A123" s="75"/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</row>
    <row r="124" spans="1:23" ht="13.5" customHeight="1" x14ac:dyDescent="0.25">
      <c r="A124" s="75"/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</row>
    <row r="125" spans="1:23" ht="13.5" customHeight="1" x14ac:dyDescent="0.25">
      <c r="A125" s="75"/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</row>
    <row r="126" spans="1:23" ht="13.5" customHeight="1" x14ac:dyDescent="0.25">
      <c r="A126" s="75"/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</row>
    <row r="127" spans="1:23" ht="13.5" customHeight="1" x14ac:dyDescent="0.25">
      <c r="A127" s="75"/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</row>
    <row r="128" spans="1:23" ht="13.5" customHeight="1" x14ac:dyDescent="0.25">
      <c r="A128" s="75"/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</row>
    <row r="129" spans="1:23" ht="13.5" customHeight="1" x14ac:dyDescent="0.25">
      <c r="A129" s="75"/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</row>
    <row r="130" spans="1:23" ht="13.5" customHeight="1" x14ac:dyDescent="0.25">
      <c r="A130" s="75"/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</row>
    <row r="131" spans="1:23" ht="13.5" customHeight="1" x14ac:dyDescent="0.25">
      <c r="A131" s="75"/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</row>
    <row r="132" spans="1:23" ht="13.5" customHeight="1" x14ac:dyDescent="0.25">
      <c r="A132" s="75"/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</row>
    <row r="133" spans="1:23" ht="13.5" customHeight="1" x14ac:dyDescent="0.25">
      <c r="A133" s="75"/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</row>
    <row r="134" spans="1:23" ht="13.5" customHeight="1" x14ac:dyDescent="0.25">
      <c r="A134" s="75"/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</row>
    <row r="135" spans="1:23" ht="13.5" customHeight="1" x14ac:dyDescent="0.25">
      <c r="A135" s="75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</row>
    <row r="136" spans="1:23" ht="13.5" customHeight="1" x14ac:dyDescent="0.25">
      <c r="A136" s="75"/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</row>
    <row r="137" spans="1:23" ht="13.5" customHeight="1" x14ac:dyDescent="0.25">
      <c r="A137" s="75"/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</row>
    <row r="138" spans="1:23" ht="13.5" customHeight="1" x14ac:dyDescent="0.25">
      <c r="A138" s="75"/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</row>
    <row r="139" spans="1:23" ht="13.5" customHeight="1" x14ac:dyDescent="0.25">
      <c r="A139" s="75"/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</row>
    <row r="140" spans="1:23" ht="13.5" customHeight="1" x14ac:dyDescent="0.25">
      <c r="A140" s="75"/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</row>
    <row r="141" spans="1:23" ht="13.5" customHeight="1" x14ac:dyDescent="0.25">
      <c r="A141" s="75"/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</row>
    <row r="142" spans="1:23" ht="13.5" customHeight="1" x14ac:dyDescent="0.25">
      <c r="A142" s="75"/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</row>
    <row r="143" spans="1:23" ht="13.5" customHeight="1" x14ac:dyDescent="0.25">
      <c r="A143" s="75"/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</row>
    <row r="144" spans="1:23" ht="13.5" customHeight="1" x14ac:dyDescent="0.25">
      <c r="A144" s="75"/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</row>
    <row r="145" spans="1:23" ht="13.5" customHeight="1" x14ac:dyDescent="0.25">
      <c r="A145" s="75"/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</row>
    <row r="146" spans="1:23" ht="13.5" customHeight="1" x14ac:dyDescent="0.25">
      <c r="A146" s="75"/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</row>
    <row r="147" spans="1:23" ht="13.5" customHeight="1" x14ac:dyDescent="0.25">
      <c r="A147" s="75"/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</row>
    <row r="148" spans="1:23" ht="13.5" customHeight="1" x14ac:dyDescent="0.25">
      <c r="A148" s="75"/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</row>
    <row r="149" spans="1:23" ht="13.5" customHeight="1" x14ac:dyDescent="0.25">
      <c r="A149" s="75"/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</row>
    <row r="150" spans="1:23" ht="13.5" customHeight="1" x14ac:dyDescent="0.25">
      <c r="A150" s="75"/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</row>
    <row r="151" spans="1:23" ht="13.5" customHeight="1" x14ac:dyDescent="0.25">
      <c r="A151" s="75"/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</row>
    <row r="152" spans="1:23" ht="13.5" customHeight="1" x14ac:dyDescent="0.25">
      <c r="A152" s="75"/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</row>
    <row r="153" spans="1:23" ht="13.5" customHeight="1" x14ac:dyDescent="0.25">
      <c r="A153" s="75"/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</row>
    <row r="154" spans="1:23" ht="13.5" customHeight="1" x14ac:dyDescent="0.25">
      <c r="A154" s="75"/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</row>
    <row r="155" spans="1:23" ht="13.5" customHeight="1" x14ac:dyDescent="0.25">
      <c r="A155" s="75"/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</row>
    <row r="156" spans="1:23" ht="13.5" customHeight="1" x14ac:dyDescent="0.25">
      <c r="A156" s="75"/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</row>
    <row r="157" spans="1:23" ht="13.5" customHeight="1" x14ac:dyDescent="0.25">
      <c r="A157" s="75"/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</row>
    <row r="158" spans="1:23" ht="13.5" customHeight="1" x14ac:dyDescent="0.25">
      <c r="A158" s="75"/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</row>
    <row r="159" spans="1:23" ht="13.5" customHeight="1" x14ac:dyDescent="0.25">
      <c r="A159" s="75"/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</row>
    <row r="160" spans="1:23" ht="13.5" customHeight="1" x14ac:dyDescent="0.25">
      <c r="A160" s="75"/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</row>
    <row r="161" spans="1:23" ht="13.5" customHeight="1" x14ac:dyDescent="0.25">
      <c r="A161" s="75"/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</row>
    <row r="162" spans="1:23" ht="13.5" customHeight="1" x14ac:dyDescent="0.25">
      <c r="A162" s="75"/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</row>
    <row r="163" spans="1:23" ht="13.5" customHeight="1" x14ac:dyDescent="0.25">
      <c r="A163" s="75"/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</row>
    <row r="164" spans="1:23" ht="13.5" customHeight="1" x14ac:dyDescent="0.25">
      <c r="A164" s="75"/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</row>
    <row r="165" spans="1:23" ht="13.5" customHeight="1" x14ac:dyDescent="0.25">
      <c r="A165" s="75"/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</row>
    <row r="166" spans="1:23" ht="13.5" customHeight="1" x14ac:dyDescent="0.25">
      <c r="A166" s="75"/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</row>
    <row r="167" spans="1:23" ht="13.5" customHeight="1" x14ac:dyDescent="0.25">
      <c r="A167" s="75"/>
      <c r="B167" s="75"/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</row>
    <row r="168" spans="1:23" ht="13.5" customHeight="1" x14ac:dyDescent="0.25">
      <c r="A168" s="75"/>
      <c r="B168" s="75"/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</row>
    <row r="169" spans="1:23" ht="13.5" customHeight="1" x14ac:dyDescent="0.25">
      <c r="A169" s="75"/>
      <c r="B169" s="75"/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</row>
    <row r="170" spans="1:23" ht="13.5" customHeight="1" x14ac:dyDescent="0.25">
      <c r="A170" s="75"/>
      <c r="B170" s="75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</row>
    <row r="171" spans="1:23" ht="13.5" customHeight="1" x14ac:dyDescent="0.25">
      <c r="A171" s="75"/>
      <c r="B171" s="75"/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</row>
    <row r="172" spans="1:23" ht="13.5" customHeight="1" x14ac:dyDescent="0.25">
      <c r="A172" s="75"/>
      <c r="B172" s="75"/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</row>
    <row r="173" spans="1:23" ht="13.5" customHeight="1" x14ac:dyDescent="0.25">
      <c r="A173" s="75"/>
      <c r="B173" s="75"/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</row>
    <row r="174" spans="1:23" ht="13.5" customHeight="1" x14ac:dyDescent="0.25">
      <c r="A174" s="75"/>
      <c r="B174" s="75"/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</row>
    <row r="175" spans="1:23" ht="13.5" customHeight="1" x14ac:dyDescent="0.25">
      <c r="A175" s="75"/>
      <c r="B175" s="75"/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</row>
    <row r="176" spans="1:23" ht="13.5" customHeight="1" x14ac:dyDescent="0.25">
      <c r="A176" s="75"/>
      <c r="B176" s="75"/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</row>
    <row r="177" spans="1:23" ht="13.5" customHeight="1" x14ac:dyDescent="0.25">
      <c r="A177" s="75"/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</row>
    <row r="178" spans="1:23" ht="13.5" customHeight="1" x14ac:dyDescent="0.25">
      <c r="A178" s="75"/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</row>
    <row r="179" spans="1:23" ht="13.5" customHeight="1" x14ac:dyDescent="0.25">
      <c r="A179" s="75"/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</row>
    <row r="180" spans="1:23" ht="13.5" customHeight="1" x14ac:dyDescent="0.25">
      <c r="A180" s="75"/>
      <c r="B180" s="75"/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</row>
    <row r="181" spans="1:23" ht="13.5" customHeight="1" x14ac:dyDescent="0.25">
      <c r="A181" s="75"/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</row>
    <row r="182" spans="1:23" ht="13.5" customHeight="1" x14ac:dyDescent="0.25">
      <c r="A182" s="75"/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</row>
    <row r="183" spans="1:23" ht="13.5" customHeight="1" x14ac:dyDescent="0.25">
      <c r="A183" s="75"/>
      <c r="B183" s="75"/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</row>
    <row r="184" spans="1:23" ht="13.5" customHeight="1" x14ac:dyDescent="0.25">
      <c r="A184" s="75"/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</row>
    <row r="185" spans="1:23" ht="13.5" customHeight="1" x14ac:dyDescent="0.25">
      <c r="A185" s="75"/>
      <c r="B185" s="75"/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</row>
    <row r="186" spans="1:23" ht="13.5" customHeight="1" x14ac:dyDescent="0.25">
      <c r="A186" s="75"/>
      <c r="B186" s="75"/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</row>
    <row r="187" spans="1:23" ht="13.5" customHeight="1" x14ac:dyDescent="0.25">
      <c r="A187" s="75"/>
      <c r="B187" s="75"/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</row>
    <row r="188" spans="1:23" ht="13.5" customHeight="1" x14ac:dyDescent="0.25">
      <c r="A188" s="75"/>
      <c r="B188" s="75"/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</row>
    <row r="189" spans="1:23" ht="13.5" customHeight="1" x14ac:dyDescent="0.25">
      <c r="A189" s="75"/>
      <c r="B189" s="75"/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</row>
    <row r="190" spans="1:23" ht="13.5" customHeight="1" x14ac:dyDescent="0.25">
      <c r="A190" s="75"/>
      <c r="B190" s="75"/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</row>
    <row r="191" spans="1:23" ht="13.5" customHeight="1" x14ac:dyDescent="0.25">
      <c r="A191" s="75"/>
      <c r="B191" s="75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</row>
    <row r="192" spans="1:23" ht="13.5" customHeight="1" x14ac:dyDescent="0.25">
      <c r="A192" s="75"/>
      <c r="B192" s="75"/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</row>
    <row r="193" spans="1:23" ht="13.5" customHeight="1" x14ac:dyDescent="0.25">
      <c r="A193" s="75"/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</row>
    <row r="194" spans="1:23" ht="13.5" customHeight="1" x14ac:dyDescent="0.25">
      <c r="A194" s="75"/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</row>
    <row r="195" spans="1:23" ht="13.5" customHeight="1" x14ac:dyDescent="0.25">
      <c r="A195" s="75"/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</row>
    <row r="196" spans="1:23" ht="13.5" customHeight="1" x14ac:dyDescent="0.25">
      <c r="A196" s="75"/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</row>
    <row r="197" spans="1:23" ht="13.5" customHeight="1" x14ac:dyDescent="0.25">
      <c r="A197" s="75"/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</row>
    <row r="198" spans="1:23" ht="13.5" customHeight="1" x14ac:dyDescent="0.25">
      <c r="A198" s="75"/>
      <c r="B198" s="75"/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</row>
    <row r="199" spans="1:23" ht="13.5" customHeight="1" x14ac:dyDescent="0.25">
      <c r="A199" s="75"/>
      <c r="B199" s="75"/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</row>
    <row r="200" spans="1:23" ht="13.5" customHeight="1" x14ac:dyDescent="0.25">
      <c r="A200" s="75"/>
      <c r="B200" s="75"/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5"/>
    </row>
    <row r="201" spans="1:23" ht="13.5" customHeight="1" x14ac:dyDescent="0.25">
      <c r="A201" s="75"/>
      <c r="B201" s="75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5"/>
    </row>
    <row r="202" spans="1:23" ht="13.5" customHeight="1" x14ac:dyDescent="0.25">
      <c r="A202" s="75"/>
      <c r="B202" s="75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</row>
    <row r="203" spans="1:23" ht="13.5" customHeight="1" x14ac:dyDescent="0.25">
      <c r="A203" s="75"/>
      <c r="B203" s="75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5"/>
    </row>
    <row r="204" spans="1:23" ht="13.5" customHeight="1" x14ac:dyDescent="0.25">
      <c r="A204" s="75"/>
      <c r="B204" s="75"/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</row>
    <row r="205" spans="1:23" ht="13.5" customHeight="1" x14ac:dyDescent="0.25">
      <c r="A205" s="75"/>
      <c r="B205" s="75"/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</row>
    <row r="206" spans="1:23" ht="13.5" customHeight="1" x14ac:dyDescent="0.25">
      <c r="A206" s="75"/>
      <c r="B206" s="75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</row>
    <row r="207" spans="1:23" ht="13.5" customHeight="1" x14ac:dyDescent="0.25">
      <c r="A207" s="75"/>
      <c r="B207" s="75"/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5"/>
      <c r="W207" s="75"/>
    </row>
    <row r="208" spans="1:23" ht="13.5" customHeight="1" x14ac:dyDescent="0.25">
      <c r="A208" s="75"/>
      <c r="B208" s="75"/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5"/>
    </row>
    <row r="209" spans="1:23" ht="13.5" customHeight="1" x14ac:dyDescent="0.25">
      <c r="A209" s="75"/>
      <c r="B209" s="75"/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</row>
    <row r="210" spans="1:23" ht="13.5" customHeight="1" x14ac:dyDescent="0.25">
      <c r="A210" s="75"/>
      <c r="B210" s="75"/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5"/>
    </row>
    <row r="211" spans="1:23" ht="13.5" customHeight="1" x14ac:dyDescent="0.25">
      <c r="A211" s="75"/>
      <c r="B211" s="75"/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75"/>
      <c r="W211" s="75"/>
    </row>
    <row r="212" spans="1:23" ht="13.5" customHeight="1" x14ac:dyDescent="0.25">
      <c r="A212" s="75"/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5"/>
    </row>
    <row r="213" spans="1:23" ht="13.5" customHeight="1" x14ac:dyDescent="0.25">
      <c r="A213" s="75"/>
      <c r="B213" s="75"/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  <c r="V213" s="75"/>
      <c r="W213" s="75"/>
    </row>
    <row r="214" spans="1:23" ht="13.5" customHeight="1" x14ac:dyDescent="0.25">
      <c r="A214" s="75"/>
      <c r="B214" s="75"/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5"/>
      <c r="W214" s="75"/>
    </row>
    <row r="215" spans="1:23" ht="13.5" customHeight="1" x14ac:dyDescent="0.25">
      <c r="A215" s="75"/>
      <c r="B215" s="75"/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  <c r="V215" s="75"/>
      <c r="W215" s="75"/>
    </row>
    <row r="216" spans="1:23" ht="13.5" customHeight="1" x14ac:dyDescent="0.25">
      <c r="A216" s="75"/>
      <c r="B216" s="75"/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5"/>
    </row>
    <row r="217" spans="1:23" ht="13.5" customHeight="1" x14ac:dyDescent="0.25">
      <c r="A217" s="75"/>
      <c r="B217" s="75"/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5"/>
      <c r="W217" s="75"/>
    </row>
    <row r="218" spans="1:23" ht="13.5" customHeight="1" x14ac:dyDescent="0.25">
      <c r="A218" s="75"/>
      <c r="B218" s="75"/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5"/>
      <c r="W218" s="75"/>
    </row>
    <row r="219" spans="1:23" ht="13.5" customHeight="1" x14ac:dyDescent="0.25">
      <c r="A219" s="75"/>
      <c r="B219" s="75"/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  <c r="W219" s="75"/>
    </row>
    <row r="220" spans="1:23" ht="13.5" customHeight="1" x14ac:dyDescent="0.25">
      <c r="A220" s="75"/>
      <c r="B220" s="75"/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5"/>
    </row>
    <row r="221" spans="1:23" ht="13.5" customHeight="1" x14ac:dyDescent="0.25">
      <c r="A221" s="75"/>
      <c r="B221" s="75"/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5"/>
      <c r="W221" s="75"/>
    </row>
    <row r="222" spans="1:23" ht="13.5" customHeight="1" x14ac:dyDescent="0.25">
      <c r="A222" s="75"/>
      <c r="B222" s="75"/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75"/>
    </row>
    <row r="223" spans="1:23" ht="13.5" customHeight="1" x14ac:dyDescent="0.25">
      <c r="A223" s="75"/>
      <c r="B223" s="75"/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5"/>
      <c r="W223" s="75"/>
    </row>
    <row r="224" spans="1:23" ht="13.5" customHeight="1" x14ac:dyDescent="0.25">
      <c r="A224" s="75"/>
      <c r="B224" s="75"/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  <c r="V224" s="75"/>
      <c r="W224" s="75"/>
    </row>
    <row r="225" spans="1:23" ht="13.5" customHeight="1" x14ac:dyDescent="0.25">
      <c r="A225" s="75"/>
      <c r="B225" s="75"/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5"/>
      <c r="W225" s="75"/>
    </row>
    <row r="226" spans="1:23" ht="13.5" customHeight="1" x14ac:dyDescent="0.25">
      <c r="A226" s="75"/>
      <c r="B226" s="75"/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  <c r="V226" s="75"/>
      <c r="W226" s="75"/>
    </row>
    <row r="227" spans="1:23" ht="13.5" customHeight="1" x14ac:dyDescent="0.25">
      <c r="A227" s="75"/>
      <c r="B227" s="75"/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75"/>
    </row>
    <row r="228" spans="1:23" ht="13.5" customHeight="1" x14ac:dyDescent="0.25">
      <c r="A228" s="75"/>
      <c r="B228" s="75"/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5"/>
      <c r="W228" s="75"/>
    </row>
    <row r="229" spans="1:23" ht="13.5" customHeight="1" x14ac:dyDescent="0.25">
      <c r="A229" s="75"/>
      <c r="B229" s="75"/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5"/>
    </row>
    <row r="230" spans="1:23" ht="13.5" customHeight="1" x14ac:dyDescent="0.25">
      <c r="A230" s="75"/>
      <c r="B230" s="75"/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5"/>
    </row>
    <row r="231" spans="1:23" ht="13.5" customHeight="1" x14ac:dyDescent="0.25">
      <c r="A231" s="75"/>
      <c r="B231" s="75"/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5"/>
    </row>
    <row r="232" spans="1:23" ht="13.5" customHeight="1" x14ac:dyDescent="0.25">
      <c r="A232" s="75"/>
      <c r="B232" s="75"/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</row>
    <row r="233" spans="1:23" ht="13.5" customHeight="1" x14ac:dyDescent="0.25">
      <c r="A233" s="75"/>
      <c r="B233" s="75"/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</row>
    <row r="234" spans="1:23" ht="13.5" customHeight="1" x14ac:dyDescent="0.25">
      <c r="A234" s="75"/>
      <c r="B234" s="75"/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</row>
    <row r="235" spans="1:23" ht="13.5" customHeight="1" x14ac:dyDescent="0.25">
      <c r="A235" s="75"/>
      <c r="B235" s="75"/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</row>
    <row r="236" spans="1:23" ht="13.5" customHeight="1" x14ac:dyDescent="0.25">
      <c r="A236" s="75"/>
      <c r="B236" s="75"/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75"/>
    </row>
    <row r="237" spans="1:23" ht="13.5" customHeight="1" x14ac:dyDescent="0.25">
      <c r="A237" s="75"/>
      <c r="B237" s="75"/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5"/>
      <c r="W237" s="75"/>
    </row>
    <row r="238" spans="1:23" ht="13.5" customHeight="1" x14ac:dyDescent="0.25">
      <c r="A238" s="75"/>
      <c r="B238" s="75"/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W238" s="75"/>
    </row>
    <row r="239" spans="1:23" ht="13.5" customHeight="1" x14ac:dyDescent="0.25">
      <c r="A239" s="75"/>
      <c r="B239" s="75"/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5"/>
      <c r="W239" s="75"/>
    </row>
    <row r="240" spans="1:23" ht="13.5" customHeight="1" x14ac:dyDescent="0.25">
      <c r="A240" s="75"/>
      <c r="B240" s="75"/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  <c r="V240" s="75"/>
      <c r="W240" s="75"/>
    </row>
    <row r="241" spans="1:23" ht="13.5" customHeight="1" x14ac:dyDescent="0.25">
      <c r="A241" s="75"/>
      <c r="B241" s="75"/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  <c r="V241" s="75"/>
      <c r="W241" s="75"/>
    </row>
    <row r="242" spans="1:23" ht="13.5" customHeight="1" x14ac:dyDescent="0.25">
      <c r="A242" s="75"/>
      <c r="B242" s="75"/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  <c r="V242" s="75"/>
      <c r="W242" s="75"/>
    </row>
    <row r="243" spans="1:23" ht="13.5" customHeight="1" x14ac:dyDescent="0.25">
      <c r="A243" s="75"/>
      <c r="B243" s="75"/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  <c r="V243" s="75"/>
      <c r="W243" s="75"/>
    </row>
    <row r="244" spans="1:23" ht="13.5" customHeight="1" x14ac:dyDescent="0.25">
      <c r="A244" s="75"/>
      <c r="B244" s="75"/>
      <c r="C244" s="75"/>
      <c r="D244" s="75"/>
      <c r="E244" s="75"/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5"/>
      <c r="U244" s="75"/>
      <c r="V244" s="75"/>
      <c r="W244" s="75"/>
    </row>
    <row r="245" spans="1:23" ht="13.5" customHeight="1" x14ac:dyDescent="0.25">
      <c r="A245" s="75"/>
      <c r="B245" s="75"/>
      <c r="C245" s="75"/>
      <c r="D245" s="75"/>
      <c r="E245" s="75"/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5"/>
      <c r="W245" s="75"/>
    </row>
    <row r="246" spans="1:23" ht="13.5" customHeight="1" x14ac:dyDescent="0.25">
      <c r="A246" s="75"/>
      <c r="B246" s="75"/>
      <c r="C246" s="75"/>
      <c r="D246" s="75"/>
      <c r="E246" s="75"/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75"/>
    </row>
    <row r="247" spans="1:23" ht="13.5" customHeight="1" x14ac:dyDescent="0.25">
      <c r="A247" s="75"/>
      <c r="B247" s="75"/>
      <c r="C247" s="75"/>
      <c r="D247" s="75"/>
      <c r="E247" s="75"/>
      <c r="F247" s="75"/>
      <c r="G247" s="75"/>
      <c r="H247" s="75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  <c r="V247" s="75"/>
      <c r="W247" s="75"/>
    </row>
    <row r="248" spans="1:23" ht="13.5" customHeight="1" x14ac:dyDescent="0.25">
      <c r="A248" s="75"/>
      <c r="B248" s="75"/>
      <c r="C248" s="75"/>
      <c r="D248" s="75"/>
      <c r="E248" s="75"/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  <c r="W248" s="75"/>
    </row>
    <row r="249" spans="1:23" ht="13.5" customHeight="1" x14ac:dyDescent="0.25">
      <c r="A249" s="75"/>
      <c r="B249" s="75"/>
      <c r="C249" s="75"/>
      <c r="D249" s="75"/>
      <c r="E249" s="75"/>
      <c r="F249" s="75"/>
      <c r="G249" s="75"/>
      <c r="H249" s="75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5"/>
      <c r="U249" s="75"/>
      <c r="V249" s="75"/>
      <c r="W249" s="75"/>
    </row>
    <row r="250" spans="1:23" ht="13.5" customHeight="1" x14ac:dyDescent="0.25">
      <c r="A250" s="75"/>
      <c r="B250" s="75"/>
      <c r="C250" s="75"/>
      <c r="D250" s="75"/>
      <c r="E250" s="75"/>
      <c r="F250" s="75"/>
      <c r="G250" s="75"/>
      <c r="H250" s="75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5"/>
      <c r="U250" s="75"/>
      <c r="V250" s="75"/>
      <c r="W250" s="75"/>
    </row>
    <row r="251" spans="1:23" ht="13.5" customHeight="1" x14ac:dyDescent="0.25">
      <c r="A251" s="75"/>
      <c r="B251" s="75"/>
      <c r="C251" s="75"/>
      <c r="D251" s="75"/>
      <c r="E251" s="75"/>
      <c r="F251" s="75"/>
      <c r="G251" s="75"/>
      <c r="H251" s="75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5"/>
      <c r="U251" s="75"/>
      <c r="V251" s="75"/>
      <c r="W251" s="75"/>
    </row>
    <row r="252" spans="1:23" ht="13.5" customHeight="1" x14ac:dyDescent="0.25">
      <c r="A252" s="75"/>
      <c r="B252" s="75"/>
      <c r="C252" s="75"/>
      <c r="D252" s="75"/>
      <c r="E252" s="75"/>
      <c r="F252" s="75"/>
      <c r="G252" s="75"/>
      <c r="H252" s="75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5"/>
      <c r="U252" s="75"/>
      <c r="V252" s="75"/>
      <c r="W252" s="75"/>
    </row>
    <row r="253" spans="1:23" ht="13.5" customHeight="1" x14ac:dyDescent="0.25">
      <c r="A253" s="75"/>
      <c r="B253" s="75"/>
      <c r="C253" s="75"/>
      <c r="D253" s="75"/>
      <c r="E253" s="75"/>
      <c r="F253" s="75"/>
      <c r="G253" s="75"/>
      <c r="H253" s="75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5"/>
      <c r="U253" s="75"/>
      <c r="V253" s="75"/>
      <c r="W253" s="75"/>
    </row>
    <row r="254" spans="1:23" ht="15.75" customHeight="1" x14ac:dyDescent="0.2"/>
    <row r="255" spans="1:23" ht="15.75" customHeight="1" x14ac:dyDescent="0.2"/>
    <row r="256" spans="1:23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Budget</vt:lpstr>
      <vt:lpstr>Budget by Dept</vt:lpstr>
      <vt:lpstr>Budget by Prog</vt:lpstr>
      <vt:lpstr>Current Funders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 Halstead</dc:creator>
  <cp:lastModifiedBy>Penny Halstead</cp:lastModifiedBy>
  <cp:lastPrinted>2021-10-06T16:31:29Z</cp:lastPrinted>
  <dcterms:created xsi:type="dcterms:W3CDTF">2014-06-24T15:05:12Z</dcterms:created>
  <dcterms:modified xsi:type="dcterms:W3CDTF">2021-10-14T15:14:49Z</dcterms:modified>
</cp:coreProperties>
</file>